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S:\Jirka\Kosoř\rozpočet\aktualizace 2023\bez kácení\"/>
    </mc:Choice>
  </mc:AlternateContent>
  <bookViews>
    <workbookView xWindow="0" yWindow="0" windowWidth="0" windowHeight="0"/>
  </bookViews>
  <sheets>
    <sheet name="Rekapitulace stavby" sheetId="1" r:id="rId1"/>
    <sheet name="SO-00 - Ostatní a vedlejš..." sheetId="2" r:id="rId2"/>
    <sheet name="SO-01.1 - Úprava zátopy" sheetId="3" r:id="rId3"/>
    <sheet name="SO-01.2 - Rekonstrukce hráze" sheetId="4" r:id="rId4"/>
    <sheet name="SO-01.3 - Sdružený objekt" sheetId="5" r:id="rId5"/>
    <sheet name="SO-01.4 - Odpadní koryto" sheetId="6" r:id="rId6"/>
    <sheet name="Pokyny pro vyplnění" sheetId="7" r:id="rId7"/>
  </sheets>
  <definedNames>
    <definedName name="_xlnm.Print_Area" localSheetId="0">'Rekapitulace stavby'!$D$4:$AO$36,'Rekapitulace stavby'!$C$42:$AQ$61</definedName>
    <definedName name="_xlnm.Print_Titles" localSheetId="0">'Rekapitulace stavby'!$52:$52</definedName>
    <definedName name="_xlnm._FilterDatabase" localSheetId="1" hidden="1">'SO-00 - Ostatní a vedlejš...'!$C$79:$K$95</definedName>
    <definedName name="_xlnm.Print_Area" localSheetId="1">'SO-00 - Ostatní a vedlejš...'!$C$4:$J$39,'SO-00 - Ostatní a vedlejš...'!$C$45:$J$61,'SO-00 - Ostatní a vedlejš...'!$C$67:$K$95</definedName>
    <definedName name="_xlnm.Print_Titles" localSheetId="1">'SO-00 - Ostatní a vedlejš...'!$79:$79</definedName>
    <definedName name="_xlnm._FilterDatabase" localSheetId="2" hidden="1">'SO-01.1 - Úprava zátopy'!$C$89:$K$148</definedName>
    <definedName name="_xlnm.Print_Area" localSheetId="2">'SO-01.1 - Úprava zátopy'!$C$4:$J$41,'SO-01.1 - Úprava zátopy'!$C$47:$J$69,'SO-01.1 - Úprava zátopy'!$C$75:$K$148</definedName>
    <definedName name="_xlnm.Print_Titles" localSheetId="2">'SO-01.1 - Úprava zátopy'!$89:$89</definedName>
    <definedName name="_xlnm._FilterDatabase" localSheetId="3" hidden="1">'SO-01.2 - Rekonstrukce hráze'!$C$92:$K$308</definedName>
    <definedName name="_xlnm.Print_Area" localSheetId="3">'SO-01.2 - Rekonstrukce hráze'!$C$4:$J$41,'SO-01.2 - Rekonstrukce hráze'!$C$47:$J$72,'SO-01.2 - Rekonstrukce hráze'!$C$78:$K$308</definedName>
    <definedName name="_xlnm.Print_Titles" localSheetId="3">'SO-01.2 - Rekonstrukce hráze'!$92:$92</definedName>
    <definedName name="_xlnm._FilterDatabase" localSheetId="4" hidden="1">'SO-01.3 - Sdružený objekt'!$C$95:$K$359</definedName>
    <definedName name="_xlnm.Print_Area" localSheetId="4">'SO-01.3 - Sdružený objekt'!$C$4:$J$41,'SO-01.3 - Sdružený objekt'!$C$47:$J$75,'SO-01.3 - Sdružený objekt'!$C$81:$K$359</definedName>
    <definedName name="_xlnm.Print_Titles" localSheetId="4">'SO-01.3 - Sdružený objekt'!$95:$95</definedName>
    <definedName name="_xlnm._FilterDatabase" localSheetId="5" hidden="1">'SO-01.4 - Odpadní koryto'!$C$88:$K$147</definedName>
    <definedName name="_xlnm.Print_Area" localSheetId="5">'SO-01.4 - Odpadní koryto'!$C$4:$J$41,'SO-01.4 - Odpadní koryto'!$C$47:$J$68,'SO-01.4 - Odpadní koryto'!$C$74:$K$147</definedName>
    <definedName name="_xlnm.Print_Titles" localSheetId="5">'SO-01.4 - Odpadní koryto'!$88:$88</definedName>
    <definedName name="_xlnm.Print_Area" localSheetId="6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6" l="1" r="J39"/>
  <c r="J38"/>
  <c i="1" r="AY60"/>
  <c i="6" r="J37"/>
  <c i="1" r="AX60"/>
  <c i="6" r="BI146"/>
  <c r="BH146"/>
  <c r="BG146"/>
  <c r="BF146"/>
  <c r="T146"/>
  <c r="T145"/>
  <c r="R146"/>
  <c r="R145"/>
  <c r="P146"/>
  <c r="P145"/>
  <c r="BI142"/>
  <c r="BH142"/>
  <c r="BG142"/>
  <c r="BF142"/>
  <c r="T142"/>
  <c r="R142"/>
  <c r="P142"/>
  <c r="BI139"/>
  <c r="BH139"/>
  <c r="BG139"/>
  <c r="BF139"/>
  <c r="T139"/>
  <c r="R139"/>
  <c r="P139"/>
  <c r="BI136"/>
  <c r="BH136"/>
  <c r="BG136"/>
  <c r="BF136"/>
  <c r="T136"/>
  <c r="R136"/>
  <c r="P136"/>
  <c r="BI133"/>
  <c r="BH133"/>
  <c r="BG133"/>
  <c r="BF133"/>
  <c r="T133"/>
  <c r="R133"/>
  <c r="P133"/>
  <c r="BI129"/>
  <c r="BH129"/>
  <c r="BG129"/>
  <c r="BF129"/>
  <c r="T129"/>
  <c r="R129"/>
  <c r="P129"/>
  <c r="BI124"/>
  <c r="BH124"/>
  <c r="BG124"/>
  <c r="BF124"/>
  <c r="T124"/>
  <c r="R124"/>
  <c r="P124"/>
  <c r="BI119"/>
  <c r="BH119"/>
  <c r="BG119"/>
  <c r="BF119"/>
  <c r="T119"/>
  <c r="R119"/>
  <c r="P119"/>
  <c r="BI116"/>
  <c r="BH116"/>
  <c r="BG116"/>
  <c r="BF116"/>
  <c r="T116"/>
  <c r="R116"/>
  <c r="P116"/>
  <c r="BI113"/>
  <c r="BH113"/>
  <c r="BG113"/>
  <c r="BF113"/>
  <c r="T113"/>
  <c r="R113"/>
  <c r="P113"/>
  <c r="BI110"/>
  <c r="BH110"/>
  <c r="BG110"/>
  <c r="BF110"/>
  <c r="T110"/>
  <c r="R110"/>
  <c r="P110"/>
  <c r="BI107"/>
  <c r="BH107"/>
  <c r="BG107"/>
  <c r="BF107"/>
  <c r="T107"/>
  <c r="R107"/>
  <c r="P107"/>
  <c r="BI104"/>
  <c r="BH104"/>
  <c r="BG104"/>
  <c r="BF104"/>
  <c r="T104"/>
  <c r="R104"/>
  <c r="P104"/>
  <c r="BI101"/>
  <c r="BH101"/>
  <c r="BG101"/>
  <c r="BF101"/>
  <c r="T101"/>
  <c r="R101"/>
  <c r="P101"/>
  <c r="BI98"/>
  <c r="BH98"/>
  <c r="BG98"/>
  <c r="BF98"/>
  <c r="T98"/>
  <c r="R98"/>
  <c r="P98"/>
  <c r="BI95"/>
  <c r="BH95"/>
  <c r="BG95"/>
  <c r="BF95"/>
  <c r="T95"/>
  <c r="R95"/>
  <c r="P95"/>
  <c r="BI92"/>
  <c r="BH92"/>
  <c r="BG92"/>
  <c r="BF92"/>
  <c r="T92"/>
  <c r="R92"/>
  <c r="P92"/>
  <c r="F83"/>
  <c r="E81"/>
  <c r="F56"/>
  <c r="E54"/>
  <c r="J26"/>
  <c r="E26"/>
  <c r="J86"/>
  <c r="J25"/>
  <c r="J23"/>
  <c r="E23"/>
  <c r="J85"/>
  <c r="J22"/>
  <c r="J20"/>
  <c r="E20"/>
  <c r="F59"/>
  <c r="J19"/>
  <c r="J17"/>
  <c r="E17"/>
  <c r="F85"/>
  <c r="J16"/>
  <c r="J14"/>
  <c r="J56"/>
  <c r="E7"/>
  <c r="E77"/>
  <c i="5" r="J39"/>
  <c r="J38"/>
  <c i="1" r="AY59"/>
  <c i="5" r="J37"/>
  <c i="1" r="AX59"/>
  <c i="5" r="BI357"/>
  <c r="BH357"/>
  <c r="BG357"/>
  <c r="BF357"/>
  <c r="T357"/>
  <c r="R357"/>
  <c r="P357"/>
  <c r="BI354"/>
  <c r="BH354"/>
  <c r="BG354"/>
  <c r="BF354"/>
  <c r="T354"/>
  <c r="R354"/>
  <c r="P354"/>
  <c r="BI351"/>
  <c r="BH351"/>
  <c r="BG351"/>
  <c r="BF351"/>
  <c r="T351"/>
  <c r="R351"/>
  <c r="P351"/>
  <c r="BI348"/>
  <c r="BH348"/>
  <c r="BG348"/>
  <c r="BF348"/>
  <c r="T348"/>
  <c r="R348"/>
  <c r="P348"/>
  <c r="BI346"/>
  <c r="BH346"/>
  <c r="BG346"/>
  <c r="BF346"/>
  <c r="T346"/>
  <c r="R346"/>
  <c r="P346"/>
  <c r="BI344"/>
  <c r="BH344"/>
  <c r="BG344"/>
  <c r="BF344"/>
  <c r="T344"/>
  <c r="R344"/>
  <c r="P344"/>
  <c r="BI339"/>
  <c r="BH339"/>
  <c r="BG339"/>
  <c r="BF339"/>
  <c r="T339"/>
  <c r="R339"/>
  <c r="P339"/>
  <c r="BI337"/>
  <c r="BH337"/>
  <c r="BG337"/>
  <c r="BF337"/>
  <c r="T337"/>
  <c r="R337"/>
  <c r="P337"/>
  <c r="BI335"/>
  <c r="BH335"/>
  <c r="BG335"/>
  <c r="BF335"/>
  <c r="T335"/>
  <c r="R335"/>
  <c r="P335"/>
  <c r="BI331"/>
  <c r="BH331"/>
  <c r="BG331"/>
  <c r="BF331"/>
  <c r="T331"/>
  <c r="R331"/>
  <c r="P331"/>
  <c r="BI329"/>
  <c r="BH329"/>
  <c r="BG329"/>
  <c r="BF329"/>
  <c r="T329"/>
  <c r="R329"/>
  <c r="P329"/>
  <c r="BI327"/>
  <c r="BH327"/>
  <c r="BG327"/>
  <c r="BF327"/>
  <c r="T327"/>
  <c r="R327"/>
  <c r="P327"/>
  <c r="BI325"/>
  <c r="BH325"/>
  <c r="BG325"/>
  <c r="BF325"/>
  <c r="T325"/>
  <c r="R325"/>
  <c r="P325"/>
  <c r="BI323"/>
  <c r="BH323"/>
  <c r="BG323"/>
  <c r="BF323"/>
  <c r="T323"/>
  <c r="R323"/>
  <c r="P323"/>
  <c r="BI321"/>
  <c r="BH321"/>
  <c r="BG321"/>
  <c r="BF321"/>
  <c r="T321"/>
  <c r="R321"/>
  <c r="P321"/>
  <c r="BI319"/>
  <c r="BH319"/>
  <c r="BG319"/>
  <c r="BF319"/>
  <c r="T319"/>
  <c r="R319"/>
  <c r="P319"/>
  <c r="BI316"/>
  <c r="BH316"/>
  <c r="BG316"/>
  <c r="BF316"/>
  <c r="T316"/>
  <c r="R316"/>
  <c r="P316"/>
  <c r="BI311"/>
  <c r="BH311"/>
  <c r="BG311"/>
  <c r="BF311"/>
  <c r="T311"/>
  <c r="R311"/>
  <c r="P311"/>
  <c r="BI306"/>
  <c r="BH306"/>
  <c r="BG306"/>
  <c r="BF306"/>
  <c r="T306"/>
  <c r="R306"/>
  <c r="P306"/>
  <c r="BI301"/>
  <c r="BH301"/>
  <c r="BG301"/>
  <c r="BF301"/>
  <c r="T301"/>
  <c r="R301"/>
  <c r="P301"/>
  <c r="BI298"/>
  <c r="BH298"/>
  <c r="BG298"/>
  <c r="BF298"/>
  <c r="T298"/>
  <c r="R298"/>
  <c r="P298"/>
  <c r="BI293"/>
  <c r="BH293"/>
  <c r="BG293"/>
  <c r="BF293"/>
  <c r="T293"/>
  <c r="R293"/>
  <c r="P293"/>
  <c r="BI289"/>
  <c r="BH289"/>
  <c r="BG289"/>
  <c r="BF289"/>
  <c r="T289"/>
  <c r="T288"/>
  <c r="R289"/>
  <c r="R288"/>
  <c r="P289"/>
  <c r="P288"/>
  <c r="BI286"/>
  <c r="BH286"/>
  <c r="BG286"/>
  <c r="BF286"/>
  <c r="T286"/>
  <c r="R286"/>
  <c r="P286"/>
  <c r="BI283"/>
  <c r="BH283"/>
  <c r="BG283"/>
  <c r="BF283"/>
  <c r="T283"/>
  <c r="R283"/>
  <c r="P283"/>
  <c r="BI278"/>
  <c r="BH278"/>
  <c r="BG278"/>
  <c r="BF278"/>
  <c r="T278"/>
  <c r="R278"/>
  <c r="P278"/>
  <c r="BI276"/>
  <c r="BH276"/>
  <c r="BG276"/>
  <c r="BF276"/>
  <c r="T276"/>
  <c r="R276"/>
  <c r="P276"/>
  <c r="BI274"/>
  <c r="BH274"/>
  <c r="BG274"/>
  <c r="BF274"/>
  <c r="T274"/>
  <c r="R274"/>
  <c r="P274"/>
  <c r="BI272"/>
  <c r="BH272"/>
  <c r="BG272"/>
  <c r="BF272"/>
  <c r="T272"/>
  <c r="R272"/>
  <c r="P272"/>
  <c r="BI269"/>
  <c r="BH269"/>
  <c r="BG269"/>
  <c r="BF269"/>
  <c r="T269"/>
  <c r="R269"/>
  <c r="P269"/>
  <c r="BI266"/>
  <c r="BH266"/>
  <c r="BG266"/>
  <c r="BF266"/>
  <c r="T266"/>
  <c r="R266"/>
  <c r="P266"/>
  <c r="BI263"/>
  <c r="BH263"/>
  <c r="BG263"/>
  <c r="BF263"/>
  <c r="T263"/>
  <c r="R263"/>
  <c r="P263"/>
  <c r="BI257"/>
  <c r="BH257"/>
  <c r="BG257"/>
  <c r="BF257"/>
  <c r="T257"/>
  <c r="R257"/>
  <c r="P257"/>
  <c r="BI251"/>
  <c r="BH251"/>
  <c r="BG251"/>
  <c r="BF251"/>
  <c r="T251"/>
  <c r="R251"/>
  <c r="P251"/>
  <c r="BI248"/>
  <c r="BH248"/>
  <c r="BG248"/>
  <c r="BF248"/>
  <c r="T248"/>
  <c r="R248"/>
  <c r="P248"/>
  <c r="BI246"/>
  <c r="BH246"/>
  <c r="BG246"/>
  <c r="BF246"/>
  <c r="T246"/>
  <c r="R246"/>
  <c r="P246"/>
  <c r="BI243"/>
  <c r="BH243"/>
  <c r="BG243"/>
  <c r="BF243"/>
  <c r="T243"/>
  <c r="R243"/>
  <c r="P243"/>
  <c r="BI240"/>
  <c r="BH240"/>
  <c r="BG240"/>
  <c r="BF240"/>
  <c r="T240"/>
  <c r="R240"/>
  <c r="P240"/>
  <c r="BI236"/>
  <c r="BH236"/>
  <c r="BG236"/>
  <c r="BF236"/>
  <c r="T236"/>
  <c r="R236"/>
  <c r="P236"/>
  <c r="BI233"/>
  <c r="BH233"/>
  <c r="BG233"/>
  <c r="BF233"/>
  <c r="T233"/>
  <c r="R233"/>
  <c r="P233"/>
  <c r="BI230"/>
  <c r="BH230"/>
  <c r="BG230"/>
  <c r="BF230"/>
  <c r="T230"/>
  <c r="R230"/>
  <c r="P230"/>
  <c r="BI227"/>
  <c r="BH227"/>
  <c r="BG227"/>
  <c r="BF227"/>
  <c r="T227"/>
  <c r="R227"/>
  <c r="P227"/>
  <c r="BI224"/>
  <c r="BH224"/>
  <c r="BG224"/>
  <c r="BF224"/>
  <c r="T224"/>
  <c r="R224"/>
  <c r="P224"/>
  <c r="BI221"/>
  <c r="BH221"/>
  <c r="BG221"/>
  <c r="BF221"/>
  <c r="T221"/>
  <c r="R221"/>
  <c r="P221"/>
  <c r="BI218"/>
  <c r="BH218"/>
  <c r="BG218"/>
  <c r="BF218"/>
  <c r="T218"/>
  <c r="R218"/>
  <c r="P218"/>
  <c r="BI215"/>
  <c r="BH215"/>
  <c r="BG215"/>
  <c r="BF215"/>
  <c r="T215"/>
  <c r="R215"/>
  <c r="P215"/>
  <c r="BI213"/>
  <c r="BH213"/>
  <c r="BG213"/>
  <c r="BF213"/>
  <c r="T213"/>
  <c r="R213"/>
  <c r="P213"/>
  <c r="BI207"/>
  <c r="BH207"/>
  <c r="BG207"/>
  <c r="BF207"/>
  <c r="T207"/>
  <c r="R207"/>
  <c r="P207"/>
  <c r="BI202"/>
  <c r="BH202"/>
  <c r="BG202"/>
  <c r="BF202"/>
  <c r="T202"/>
  <c r="R202"/>
  <c r="P202"/>
  <c r="BI199"/>
  <c r="BH199"/>
  <c r="BG199"/>
  <c r="BF199"/>
  <c r="T199"/>
  <c r="R199"/>
  <c r="P199"/>
  <c r="BI194"/>
  <c r="BH194"/>
  <c r="BG194"/>
  <c r="BF194"/>
  <c r="T194"/>
  <c r="R194"/>
  <c r="P194"/>
  <c r="BI191"/>
  <c r="BH191"/>
  <c r="BG191"/>
  <c r="BF191"/>
  <c r="T191"/>
  <c r="R191"/>
  <c r="P191"/>
  <c r="BI186"/>
  <c r="BH186"/>
  <c r="BG186"/>
  <c r="BF186"/>
  <c r="T186"/>
  <c r="R186"/>
  <c r="P186"/>
  <c r="BI180"/>
  <c r="BH180"/>
  <c r="BG180"/>
  <c r="BF180"/>
  <c r="T180"/>
  <c r="R180"/>
  <c r="P180"/>
  <c r="BI177"/>
  <c r="BH177"/>
  <c r="BG177"/>
  <c r="BF177"/>
  <c r="T177"/>
  <c r="R177"/>
  <c r="P177"/>
  <c r="BI172"/>
  <c r="BH172"/>
  <c r="BG172"/>
  <c r="BF172"/>
  <c r="T172"/>
  <c r="R172"/>
  <c r="P172"/>
  <c r="BI169"/>
  <c r="BH169"/>
  <c r="BG169"/>
  <c r="BF169"/>
  <c r="T169"/>
  <c r="R169"/>
  <c r="P169"/>
  <c r="BI166"/>
  <c r="BH166"/>
  <c r="BG166"/>
  <c r="BF166"/>
  <c r="T166"/>
  <c r="R166"/>
  <c r="P166"/>
  <c r="BI163"/>
  <c r="BH163"/>
  <c r="BG163"/>
  <c r="BF163"/>
  <c r="T163"/>
  <c r="R163"/>
  <c r="P163"/>
  <c r="BI160"/>
  <c r="BH160"/>
  <c r="BG160"/>
  <c r="BF160"/>
  <c r="T160"/>
  <c r="R160"/>
  <c r="P160"/>
  <c r="BI154"/>
  <c r="BH154"/>
  <c r="BG154"/>
  <c r="BF154"/>
  <c r="T154"/>
  <c r="R154"/>
  <c r="P154"/>
  <c r="BI151"/>
  <c r="BH151"/>
  <c r="BG151"/>
  <c r="BF151"/>
  <c r="T151"/>
  <c r="R151"/>
  <c r="P151"/>
  <c r="BI148"/>
  <c r="BH148"/>
  <c r="BG148"/>
  <c r="BF148"/>
  <c r="T148"/>
  <c r="R148"/>
  <c r="P148"/>
  <c r="BI143"/>
  <c r="BH143"/>
  <c r="BG143"/>
  <c r="BF143"/>
  <c r="T143"/>
  <c r="R143"/>
  <c r="P143"/>
  <c r="BI139"/>
  <c r="BH139"/>
  <c r="BG139"/>
  <c r="BF139"/>
  <c r="T139"/>
  <c r="R139"/>
  <c r="P139"/>
  <c r="BI136"/>
  <c r="BH136"/>
  <c r="BG136"/>
  <c r="BF136"/>
  <c r="T136"/>
  <c r="R136"/>
  <c r="P136"/>
  <c r="BI131"/>
  <c r="BH131"/>
  <c r="BG131"/>
  <c r="BF131"/>
  <c r="T131"/>
  <c r="R131"/>
  <c r="P131"/>
  <c r="BI128"/>
  <c r="BH128"/>
  <c r="BG128"/>
  <c r="BF128"/>
  <c r="T128"/>
  <c r="R128"/>
  <c r="P128"/>
  <c r="BI125"/>
  <c r="BH125"/>
  <c r="BG125"/>
  <c r="BF125"/>
  <c r="T125"/>
  <c r="R125"/>
  <c r="P125"/>
  <c r="BI122"/>
  <c r="BH122"/>
  <c r="BG122"/>
  <c r="BF122"/>
  <c r="T122"/>
  <c r="R122"/>
  <c r="P122"/>
  <c r="BI119"/>
  <c r="BH119"/>
  <c r="BG119"/>
  <c r="BF119"/>
  <c r="T119"/>
  <c r="R119"/>
  <c r="P119"/>
  <c r="BI114"/>
  <c r="BH114"/>
  <c r="BG114"/>
  <c r="BF114"/>
  <c r="T114"/>
  <c r="R114"/>
  <c r="P114"/>
  <c r="BI111"/>
  <c r="BH111"/>
  <c r="BG111"/>
  <c r="BF111"/>
  <c r="T111"/>
  <c r="R111"/>
  <c r="P111"/>
  <c r="BI108"/>
  <c r="BH108"/>
  <c r="BG108"/>
  <c r="BF108"/>
  <c r="T108"/>
  <c r="R108"/>
  <c r="P108"/>
  <c r="BI105"/>
  <c r="BH105"/>
  <c r="BG105"/>
  <c r="BF105"/>
  <c r="T105"/>
  <c r="R105"/>
  <c r="P105"/>
  <c r="BI102"/>
  <c r="BH102"/>
  <c r="BG102"/>
  <c r="BF102"/>
  <c r="T102"/>
  <c r="R102"/>
  <c r="P102"/>
  <c r="BI99"/>
  <c r="BH99"/>
  <c r="BG99"/>
  <c r="BF99"/>
  <c r="T99"/>
  <c r="R99"/>
  <c r="P99"/>
  <c r="F90"/>
  <c r="E88"/>
  <c r="F56"/>
  <c r="E54"/>
  <c r="J26"/>
  <c r="E26"/>
  <c r="J59"/>
  <c r="J25"/>
  <c r="J23"/>
  <c r="E23"/>
  <c r="J92"/>
  <c r="J22"/>
  <c r="J20"/>
  <c r="E20"/>
  <c r="F59"/>
  <c r="J19"/>
  <c r="J17"/>
  <c r="E17"/>
  <c r="F58"/>
  <c r="J16"/>
  <c r="J14"/>
  <c r="J90"/>
  <c r="E7"/>
  <c r="E50"/>
  <c i="4" r="J39"/>
  <c r="J38"/>
  <c i="1" r="AY58"/>
  <c i="4" r="J37"/>
  <c i="1" r="AX58"/>
  <c i="4" r="BI307"/>
  <c r="BH307"/>
  <c r="BG307"/>
  <c r="BF307"/>
  <c r="T307"/>
  <c r="T306"/>
  <c r="R307"/>
  <c r="R306"/>
  <c r="P307"/>
  <c r="P306"/>
  <c r="BI304"/>
  <c r="BH304"/>
  <c r="BG304"/>
  <c r="BF304"/>
  <c r="T304"/>
  <c r="R304"/>
  <c r="P304"/>
  <c r="BI302"/>
  <c r="BH302"/>
  <c r="BG302"/>
  <c r="BF302"/>
  <c r="T302"/>
  <c r="R302"/>
  <c r="P302"/>
  <c r="BI300"/>
  <c r="BH300"/>
  <c r="BG300"/>
  <c r="BF300"/>
  <c r="T300"/>
  <c r="R300"/>
  <c r="P300"/>
  <c r="BI298"/>
  <c r="BH298"/>
  <c r="BG298"/>
  <c r="BF298"/>
  <c r="T298"/>
  <c r="R298"/>
  <c r="P298"/>
  <c r="BI294"/>
  <c r="BH294"/>
  <c r="BG294"/>
  <c r="BF294"/>
  <c r="T294"/>
  <c r="T293"/>
  <c r="R294"/>
  <c r="R293"/>
  <c r="P294"/>
  <c r="P293"/>
  <c r="BI290"/>
  <c r="BH290"/>
  <c r="BG290"/>
  <c r="BF290"/>
  <c r="T290"/>
  <c r="R290"/>
  <c r="P290"/>
  <c r="BI288"/>
  <c r="BH288"/>
  <c r="BG288"/>
  <c r="BF288"/>
  <c r="T288"/>
  <c r="R288"/>
  <c r="P288"/>
  <c r="BI285"/>
  <c r="BH285"/>
  <c r="BG285"/>
  <c r="BF285"/>
  <c r="T285"/>
  <c r="R285"/>
  <c r="P285"/>
  <c r="BI281"/>
  <c r="BH281"/>
  <c r="BG281"/>
  <c r="BF281"/>
  <c r="T281"/>
  <c r="T280"/>
  <c r="R281"/>
  <c r="R280"/>
  <c r="P281"/>
  <c r="P280"/>
  <c r="BI277"/>
  <c r="BH277"/>
  <c r="BG277"/>
  <c r="BF277"/>
  <c r="T277"/>
  <c r="R277"/>
  <c r="P277"/>
  <c r="BI274"/>
  <c r="BH274"/>
  <c r="BG274"/>
  <c r="BF274"/>
  <c r="T274"/>
  <c r="R274"/>
  <c r="P274"/>
  <c r="BI271"/>
  <c r="BH271"/>
  <c r="BG271"/>
  <c r="BF271"/>
  <c r="T271"/>
  <c r="R271"/>
  <c r="P271"/>
  <c r="BI266"/>
  <c r="BH266"/>
  <c r="BG266"/>
  <c r="BF266"/>
  <c r="T266"/>
  <c r="R266"/>
  <c r="P266"/>
  <c r="BI263"/>
  <c r="BH263"/>
  <c r="BG263"/>
  <c r="BF263"/>
  <c r="T263"/>
  <c r="R263"/>
  <c r="P263"/>
  <c r="BI260"/>
  <c r="BH260"/>
  <c r="BG260"/>
  <c r="BF260"/>
  <c r="T260"/>
  <c r="R260"/>
  <c r="P260"/>
  <c r="BI257"/>
  <c r="BH257"/>
  <c r="BG257"/>
  <c r="BF257"/>
  <c r="T257"/>
  <c r="R257"/>
  <c r="P257"/>
  <c r="BI252"/>
  <c r="BH252"/>
  <c r="BG252"/>
  <c r="BF252"/>
  <c r="T252"/>
  <c r="R252"/>
  <c r="P252"/>
  <c r="BI247"/>
  <c r="BH247"/>
  <c r="BG247"/>
  <c r="BF247"/>
  <c r="T247"/>
  <c r="R247"/>
  <c r="P247"/>
  <c r="BI245"/>
  <c r="BH245"/>
  <c r="BG245"/>
  <c r="BF245"/>
  <c r="T245"/>
  <c r="R245"/>
  <c r="P245"/>
  <c r="BI242"/>
  <c r="BH242"/>
  <c r="BG242"/>
  <c r="BF242"/>
  <c r="T242"/>
  <c r="R242"/>
  <c r="P242"/>
  <c r="BI237"/>
  <c r="BH237"/>
  <c r="BG237"/>
  <c r="BF237"/>
  <c r="T237"/>
  <c r="R237"/>
  <c r="P237"/>
  <c r="BI234"/>
  <c r="BH234"/>
  <c r="BG234"/>
  <c r="BF234"/>
  <c r="T234"/>
  <c r="R234"/>
  <c r="P234"/>
  <c r="BI229"/>
  <c r="BH229"/>
  <c r="BG229"/>
  <c r="BF229"/>
  <c r="T229"/>
  <c r="R229"/>
  <c r="P229"/>
  <c r="BI227"/>
  <c r="BH227"/>
  <c r="BG227"/>
  <c r="BF227"/>
  <c r="T227"/>
  <c r="R227"/>
  <c r="P227"/>
  <c r="BI224"/>
  <c r="BH224"/>
  <c r="BG224"/>
  <c r="BF224"/>
  <c r="T224"/>
  <c r="R224"/>
  <c r="P224"/>
  <c r="BI221"/>
  <c r="BH221"/>
  <c r="BG221"/>
  <c r="BF221"/>
  <c r="T221"/>
  <c r="R221"/>
  <c r="P221"/>
  <c r="BI218"/>
  <c r="BH218"/>
  <c r="BG218"/>
  <c r="BF218"/>
  <c r="T218"/>
  <c r="R218"/>
  <c r="P218"/>
  <c r="BI213"/>
  <c r="BH213"/>
  <c r="BG213"/>
  <c r="BF213"/>
  <c r="T213"/>
  <c r="R213"/>
  <c r="P213"/>
  <c r="BI209"/>
  <c r="BH209"/>
  <c r="BG209"/>
  <c r="BF209"/>
  <c r="T209"/>
  <c r="R209"/>
  <c r="P209"/>
  <c r="BI206"/>
  <c r="BH206"/>
  <c r="BG206"/>
  <c r="BF206"/>
  <c r="T206"/>
  <c r="R206"/>
  <c r="P206"/>
  <c r="BI200"/>
  <c r="BH200"/>
  <c r="BG200"/>
  <c r="BF200"/>
  <c r="T200"/>
  <c r="R200"/>
  <c r="P200"/>
  <c r="BI197"/>
  <c r="BH197"/>
  <c r="BG197"/>
  <c r="BF197"/>
  <c r="T197"/>
  <c r="R197"/>
  <c r="P197"/>
  <c r="BI194"/>
  <c r="BH194"/>
  <c r="BG194"/>
  <c r="BF194"/>
  <c r="T194"/>
  <c r="R194"/>
  <c r="P194"/>
  <c r="BI191"/>
  <c r="BH191"/>
  <c r="BG191"/>
  <c r="BF191"/>
  <c r="T191"/>
  <c r="R191"/>
  <c r="P191"/>
  <c r="BI188"/>
  <c r="BH188"/>
  <c r="BG188"/>
  <c r="BF188"/>
  <c r="T188"/>
  <c r="R188"/>
  <c r="P188"/>
  <c r="BI185"/>
  <c r="BH185"/>
  <c r="BG185"/>
  <c r="BF185"/>
  <c r="T185"/>
  <c r="R185"/>
  <c r="P185"/>
  <c r="BI182"/>
  <c r="BH182"/>
  <c r="BG182"/>
  <c r="BF182"/>
  <c r="T182"/>
  <c r="R182"/>
  <c r="P182"/>
  <c r="BI179"/>
  <c r="BH179"/>
  <c r="BG179"/>
  <c r="BF179"/>
  <c r="T179"/>
  <c r="R179"/>
  <c r="P179"/>
  <c r="BI176"/>
  <c r="BH176"/>
  <c r="BG176"/>
  <c r="BF176"/>
  <c r="T176"/>
  <c r="R176"/>
  <c r="P176"/>
  <c r="BI173"/>
  <c r="BH173"/>
  <c r="BG173"/>
  <c r="BF173"/>
  <c r="T173"/>
  <c r="R173"/>
  <c r="P173"/>
  <c r="BI170"/>
  <c r="BH170"/>
  <c r="BG170"/>
  <c r="BF170"/>
  <c r="T170"/>
  <c r="R170"/>
  <c r="P170"/>
  <c r="BI167"/>
  <c r="BH167"/>
  <c r="BG167"/>
  <c r="BF167"/>
  <c r="T167"/>
  <c r="R167"/>
  <c r="P167"/>
  <c r="BI164"/>
  <c r="BH164"/>
  <c r="BG164"/>
  <c r="BF164"/>
  <c r="T164"/>
  <c r="R164"/>
  <c r="P164"/>
  <c r="BI161"/>
  <c r="BH161"/>
  <c r="BG161"/>
  <c r="BF161"/>
  <c r="T161"/>
  <c r="R161"/>
  <c r="P161"/>
  <c r="BI158"/>
  <c r="BH158"/>
  <c r="BG158"/>
  <c r="BF158"/>
  <c r="T158"/>
  <c r="R158"/>
  <c r="P158"/>
  <c r="BI155"/>
  <c r="BH155"/>
  <c r="BG155"/>
  <c r="BF155"/>
  <c r="T155"/>
  <c r="R155"/>
  <c r="P155"/>
  <c r="BI152"/>
  <c r="BH152"/>
  <c r="BG152"/>
  <c r="BF152"/>
  <c r="T152"/>
  <c r="R152"/>
  <c r="P152"/>
  <c r="BI149"/>
  <c r="BH149"/>
  <c r="BG149"/>
  <c r="BF149"/>
  <c r="T149"/>
  <c r="R149"/>
  <c r="P149"/>
  <c r="BI146"/>
  <c r="BH146"/>
  <c r="BG146"/>
  <c r="BF146"/>
  <c r="T146"/>
  <c r="R146"/>
  <c r="P146"/>
  <c r="BI143"/>
  <c r="BH143"/>
  <c r="BG143"/>
  <c r="BF143"/>
  <c r="T143"/>
  <c r="R143"/>
  <c r="P143"/>
  <c r="BI140"/>
  <c r="BH140"/>
  <c r="BG140"/>
  <c r="BF140"/>
  <c r="T140"/>
  <c r="R140"/>
  <c r="P140"/>
  <c r="BI137"/>
  <c r="BH137"/>
  <c r="BG137"/>
  <c r="BF137"/>
  <c r="T137"/>
  <c r="R137"/>
  <c r="P137"/>
  <c r="BI134"/>
  <c r="BH134"/>
  <c r="BG134"/>
  <c r="BF134"/>
  <c r="T134"/>
  <c r="R134"/>
  <c r="P134"/>
  <c r="BI131"/>
  <c r="BH131"/>
  <c r="BG131"/>
  <c r="BF131"/>
  <c r="T131"/>
  <c r="R131"/>
  <c r="P131"/>
  <c r="BI126"/>
  <c r="BH126"/>
  <c r="BG126"/>
  <c r="BF126"/>
  <c r="T126"/>
  <c r="R126"/>
  <c r="P126"/>
  <c r="BI123"/>
  <c r="BH123"/>
  <c r="BG123"/>
  <c r="BF123"/>
  <c r="T123"/>
  <c r="R123"/>
  <c r="P123"/>
  <c r="BI120"/>
  <c r="BH120"/>
  <c r="BG120"/>
  <c r="BF120"/>
  <c r="T120"/>
  <c r="R120"/>
  <c r="P120"/>
  <c r="BI117"/>
  <c r="BH117"/>
  <c r="BG117"/>
  <c r="BF117"/>
  <c r="T117"/>
  <c r="R117"/>
  <c r="P117"/>
  <c r="BI114"/>
  <c r="BH114"/>
  <c r="BG114"/>
  <c r="BF114"/>
  <c r="T114"/>
  <c r="R114"/>
  <c r="P114"/>
  <c r="BI111"/>
  <c r="BH111"/>
  <c r="BG111"/>
  <c r="BF111"/>
  <c r="T111"/>
  <c r="R111"/>
  <c r="P111"/>
  <c r="BI108"/>
  <c r="BH108"/>
  <c r="BG108"/>
  <c r="BF108"/>
  <c r="T108"/>
  <c r="R108"/>
  <c r="P108"/>
  <c r="BI105"/>
  <c r="BH105"/>
  <c r="BG105"/>
  <c r="BF105"/>
  <c r="T105"/>
  <c r="R105"/>
  <c r="P105"/>
  <c r="BI102"/>
  <c r="BH102"/>
  <c r="BG102"/>
  <c r="BF102"/>
  <c r="T102"/>
  <c r="R102"/>
  <c r="P102"/>
  <c r="BI99"/>
  <c r="BH99"/>
  <c r="BG99"/>
  <c r="BF99"/>
  <c r="T99"/>
  <c r="R99"/>
  <c r="P99"/>
  <c r="BI96"/>
  <c r="BH96"/>
  <c r="BG96"/>
  <c r="BF96"/>
  <c r="T96"/>
  <c r="R96"/>
  <c r="P96"/>
  <c r="F87"/>
  <c r="E85"/>
  <c r="F56"/>
  <c r="E54"/>
  <c r="J26"/>
  <c r="E26"/>
  <c r="J90"/>
  <c r="J25"/>
  <c r="J23"/>
  <c r="E23"/>
  <c r="J58"/>
  <c r="J22"/>
  <c r="J20"/>
  <c r="E20"/>
  <c r="F90"/>
  <c r="J19"/>
  <c r="J17"/>
  <c r="E17"/>
  <c r="F58"/>
  <c r="J16"/>
  <c r="J14"/>
  <c r="J56"/>
  <c r="E7"/>
  <c r="E81"/>
  <c i="3" r="J39"/>
  <c r="J38"/>
  <c i="1" r="AY57"/>
  <c i="3" r="J37"/>
  <c i="1" r="AX57"/>
  <c i="3" r="BI147"/>
  <c r="BH147"/>
  <c r="BG147"/>
  <c r="BF147"/>
  <c r="T147"/>
  <c r="T146"/>
  <c r="R147"/>
  <c r="R146"/>
  <c r="P147"/>
  <c r="P146"/>
  <c r="BI144"/>
  <c r="BH144"/>
  <c r="BG144"/>
  <c r="BF144"/>
  <c r="T144"/>
  <c r="R144"/>
  <c r="P144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3"/>
  <c r="BH133"/>
  <c r="BG133"/>
  <c r="BF133"/>
  <c r="T133"/>
  <c r="R133"/>
  <c r="P133"/>
  <c r="BI130"/>
  <c r="BH130"/>
  <c r="BG130"/>
  <c r="BF130"/>
  <c r="T130"/>
  <c r="R130"/>
  <c r="P130"/>
  <c r="BI126"/>
  <c r="BH126"/>
  <c r="BG126"/>
  <c r="BF126"/>
  <c r="T126"/>
  <c r="R126"/>
  <c r="P126"/>
  <c r="BI123"/>
  <c r="BH123"/>
  <c r="BG123"/>
  <c r="BF123"/>
  <c r="T123"/>
  <c r="R123"/>
  <c r="P123"/>
  <c r="BI120"/>
  <c r="BH120"/>
  <c r="BG120"/>
  <c r="BF120"/>
  <c r="T120"/>
  <c r="R120"/>
  <c r="P120"/>
  <c r="BI117"/>
  <c r="BH117"/>
  <c r="BG117"/>
  <c r="BF117"/>
  <c r="T117"/>
  <c r="R117"/>
  <c r="P117"/>
  <c r="BI114"/>
  <c r="BH114"/>
  <c r="BG114"/>
  <c r="BF114"/>
  <c r="T114"/>
  <c r="R114"/>
  <c r="P114"/>
  <c r="BI111"/>
  <c r="BH111"/>
  <c r="BG111"/>
  <c r="BF111"/>
  <c r="T111"/>
  <c r="R111"/>
  <c r="P111"/>
  <c r="BI108"/>
  <c r="BH108"/>
  <c r="BG108"/>
  <c r="BF108"/>
  <c r="T108"/>
  <c r="R108"/>
  <c r="P108"/>
  <c r="BI105"/>
  <c r="BH105"/>
  <c r="BG105"/>
  <c r="BF105"/>
  <c r="T105"/>
  <c r="R105"/>
  <c r="P105"/>
  <c r="BI102"/>
  <c r="BH102"/>
  <c r="BG102"/>
  <c r="BF102"/>
  <c r="T102"/>
  <c r="R102"/>
  <c r="P102"/>
  <c r="BI99"/>
  <c r="BH99"/>
  <c r="BG99"/>
  <c r="BF99"/>
  <c r="T99"/>
  <c r="R99"/>
  <c r="P99"/>
  <c r="BI96"/>
  <c r="BH96"/>
  <c r="BG96"/>
  <c r="BF96"/>
  <c r="T96"/>
  <c r="R96"/>
  <c r="P96"/>
  <c r="BI93"/>
  <c r="BH93"/>
  <c r="BG93"/>
  <c r="BF93"/>
  <c r="T93"/>
  <c r="R93"/>
  <c r="P93"/>
  <c r="F84"/>
  <c r="E82"/>
  <c r="F56"/>
  <c r="E54"/>
  <c r="J26"/>
  <c r="E26"/>
  <c r="J87"/>
  <c r="J25"/>
  <c r="J23"/>
  <c r="E23"/>
  <c r="J58"/>
  <c r="J22"/>
  <c r="J20"/>
  <c r="E20"/>
  <c r="F87"/>
  <c r="J19"/>
  <c r="J17"/>
  <c r="E17"/>
  <c r="F58"/>
  <c r="J16"/>
  <c r="J14"/>
  <c r="J56"/>
  <c r="E7"/>
  <c r="E78"/>
  <c i="2" r="J37"/>
  <c r="J36"/>
  <c i="1" r="AY55"/>
  <c i="2" r="J35"/>
  <c i="1" r="AX55"/>
  <c i="2" r="BI95"/>
  <c r="BH95"/>
  <c r="BG95"/>
  <c r="BF95"/>
  <c r="T95"/>
  <c r="R95"/>
  <c r="P95"/>
  <c r="BI94"/>
  <c r="BH94"/>
  <c r="BG94"/>
  <c r="BF94"/>
  <c r="T94"/>
  <c r="R94"/>
  <c r="P94"/>
  <c r="BI93"/>
  <c r="BH93"/>
  <c r="BG93"/>
  <c r="BF93"/>
  <c r="T93"/>
  <c r="R93"/>
  <c r="P93"/>
  <c r="BI92"/>
  <c r="BH92"/>
  <c r="BG92"/>
  <c r="BF92"/>
  <c r="T92"/>
  <c r="R92"/>
  <c r="P92"/>
  <c r="BI91"/>
  <c r="BH91"/>
  <c r="BG91"/>
  <c r="BF91"/>
  <c r="T91"/>
  <c r="R91"/>
  <c r="P91"/>
  <c r="BI90"/>
  <c r="BH90"/>
  <c r="BG90"/>
  <c r="BF90"/>
  <c r="T90"/>
  <c r="R90"/>
  <c r="P90"/>
  <c r="BI89"/>
  <c r="BH89"/>
  <c r="BG89"/>
  <c r="BF89"/>
  <c r="T89"/>
  <c r="R89"/>
  <c r="P89"/>
  <c r="BI88"/>
  <c r="BH88"/>
  <c r="BG88"/>
  <c r="BF88"/>
  <c r="T88"/>
  <c r="R88"/>
  <c r="P88"/>
  <c r="BI87"/>
  <c r="BH87"/>
  <c r="BG87"/>
  <c r="BF87"/>
  <c r="T87"/>
  <c r="R87"/>
  <c r="P87"/>
  <c r="BI86"/>
  <c r="BH86"/>
  <c r="BG86"/>
  <c r="BF86"/>
  <c r="T86"/>
  <c r="R86"/>
  <c r="P86"/>
  <c r="BI85"/>
  <c r="BH85"/>
  <c r="BG85"/>
  <c r="BF85"/>
  <c r="T85"/>
  <c r="R85"/>
  <c r="P85"/>
  <c r="BI84"/>
  <c r="BH84"/>
  <c r="BG84"/>
  <c r="BF84"/>
  <c r="T84"/>
  <c r="R84"/>
  <c r="P84"/>
  <c r="BI83"/>
  <c r="BH83"/>
  <c r="BG83"/>
  <c r="BF83"/>
  <c r="T83"/>
  <c r="R83"/>
  <c r="P83"/>
  <c r="BI82"/>
  <c r="BH82"/>
  <c r="BG82"/>
  <c r="BF82"/>
  <c r="T82"/>
  <c r="R82"/>
  <c r="P82"/>
  <c r="F74"/>
  <c r="E72"/>
  <c r="F52"/>
  <c r="E50"/>
  <c r="J24"/>
  <c r="E24"/>
  <c r="J77"/>
  <c r="J23"/>
  <c r="J21"/>
  <c r="E21"/>
  <c r="J76"/>
  <c r="J20"/>
  <c r="J18"/>
  <c r="E18"/>
  <c r="F77"/>
  <c r="J17"/>
  <c r="J15"/>
  <c r="E15"/>
  <c r="F76"/>
  <c r="J14"/>
  <c r="J12"/>
  <c r="J74"/>
  <c r="E7"/>
  <c r="E70"/>
  <c i="1" r="L50"/>
  <c r="AM50"/>
  <c r="AM49"/>
  <c r="L49"/>
  <c r="AM47"/>
  <c r="L47"/>
  <c r="L45"/>
  <c r="L44"/>
  <c i="3" r="J126"/>
  <c i="4" r="BK263"/>
  <c r="BK227"/>
  <c i="5" r="BK99"/>
  <c r="J99"/>
  <c r="J323"/>
  <c i="2" r="F35"/>
  <c i="5" r="J337"/>
  <c i="2" r="BK92"/>
  <c i="4" r="J281"/>
  <c r="BK294"/>
  <c r="BK277"/>
  <c i="5" r="BK323"/>
  <c r="J166"/>
  <c r="J286"/>
  <c i="6" r="J98"/>
  <c i="4" r="J194"/>
  <c r="BK108"/>
  <c r="J105"/>
  <c i="5" r="BK180"/>
  <c r="BK286"/>
  <c r="BK218"/>
  <c i="3" r="BK123"/>
  <c i="4" r="BK179"/>
  <c r="BK99"/>
  <c r="J137"/>
  <c i="5" r="BK122"/>
  <c r="BK233"/>
  <c i="6" r="BK142"/>
  <c i="3" r="J96"/>
  <c i="4" r="J102"/>
  <c r="J146"/>
  <c i="5" r="J122"/>
  <c r="BK213"/>
  <c i="6" r="J142"/>
  <c i="3" r="J141"/>
  <c i="4" r="BK131"/>
  <c r="BK96"/>
  <c i="5" r="BK154"/>
  <c r="BK131"/>
  <c r="J240"/>
  <c i="2" r="BK95"/>
  <c i="4" r="BK252"/>
  <c r="BK242"/>
  <c r="J96"/>
  <c i="5" r="J276"/>
  <c r="BK128"/>
  <c i="6" r="BK110"/>
  <c i="3" r="J139"/>
  <c i="4" r="BK197"/>
  <c r="J182"/>
  <c i="5" r="J251"/>
  <c r="J257"/>
  <c r="J177"/>
  <c i="3" r="BK108"/>
  <c i="4" r="J123"/>
  <c r="J285"/>
  <c i="5" r="J248"/>
  <c r="J224"/>
  <c r="BK172"/>
  <c i="2" r="J95"/>
  <c i="4" r="BK134"/>
  <c r="J302"/>
  <c r="J179"/>
  <c i="5" r="BK215"/>
  <c r="J335"/>
  <c i="6" r="J101"/>
  <c i="2" r="J34"/>
  <c i="5" r="BK111"/>
  <c i="6" r="J116"/>
  <c i="3" r="J130"/>
  <c i="4" r="J197"/>
  <c r="J111"/>
  <c i="5" r="J128"/>
  <c r="BK139"/>
  <c r="BK331"/>
  <c i="2" r="BK94"/>
  <c i="3" r="BK111"/>
  <c i="4" r="J266"/>
  <c i="5" r="J311"/>
  <c r="J319"/>
  <c r="J327"/>
  <c i="2" r="J91"/>
  <c i="3" r="J99"/>
  <c i="4" r="J234"/>
  <c r="BK229"/>
  <c i="5" r="J246"/>
  <c r="J227"/>
  <c r="J125"/>
  <c i="2" r="BK88"/>
  <c i="4" r="BK123"/>
  <c r="J164"/>
  <c r="J108"/>
  <c i="5" r="J108"/>
  <c r="J199"/>
  <c r="BK236"/>
  <c i="2" r="J88"/>
  <c i="4" r="BK300"/>
  <c r="J161"/>
  <c i="5" r="J163"/>
  <c r="BK269"/>
  <c i="6" r="J104"/>
  <c i="3" r="J144"/>
  <c i="4" r="BK257"/>
  <c r="BK271"/>
  <c r="J206"/>
  <c i="5" r="BK136"/>
  <c r="BK276"/>
  <c i="6" r="BK104"/>
  <c i="3" r="J147"/>
  <c i="4" r="BK158"/>
  <c r="BK260"/>
  <c i="5" r="BK119"/>
  <c r="J148"/>
  <c r="J102"/>
  <c i="6" r="BK129"/>
  <c i="2" r="J84"/>
  <c i="4" r="BK274"/>
  <c r="BK114"/>
  <c i="5" r="BK207"/>
  <c r="BK289"/>
  <c r="BK199"/>
  <c i="6" r="J119"/>
  <c i="3" r="BK133"/>
  <c i="4" r="J277"/>
  <c r="BK185"/>
  <c r="J260"/>
  <c i="5" r="J306"/>
  <c r="BK148"/>
  <c i="2" r="F34"/>
  <c i="5" r="BK243"/>
  <c r="J221"/>
  <c i="6" r="J124"/>
  <c i="2" r="BK86"/>
  <c i="3" r="J102"/>
  <c i="4" r="J229"/>
  <c r="BK218"/>
  <c i="5" r="J301"/>
  <c r="J114"/>
  <c i="2" r="J92"/>
  <c i="4" r="J120"/>
  <c r="J143"/>
  <c i="5" r="J272"/>
  <c r="J278"/>
  <c r="BK163"/>
  <c i="6" r="BK107"/>
  <c i="2" r="J82"/>
  <c i="3" r="BK126"/>
  <c i="4" r="BK176"/>
  <c r="J304"/>
  <c i="5" r="BK327"/>
  <c r="J316"/>
  <c i="6" r="BK136"/>
  <c i="4" r="J149"/>
  <c r="BK149"/>
  <c i="5" r="J143"/>
  <c r="BK114"/>
  <c r="BK263"/>
  <c i="3" r="J123"/>
  <c i="4" r="BK281"/>
  <c r="BK173"/>
  <c i="5" r="BK272"/>
  <c r="BK266"/>
  <c r="J180"/>
  <c i="2" r="J90"/>
  <c i="3" r="BK117"/>
  <c i="4" r="BK234"/>
  <c i="5" r="J136"/>
  <c r="BK221"/>
  <c r="BK102"/>
  <c i="3" r="BK114"/>
  <c i="4" r="BK117"/>
  <c r="BK191"/>
  <c i="5" r="J329"/>
  <c r="J151"/>
  <c r="J339"/>
  <c i="6" r="BK116"/>
  <c i="3" r="BK141"/>
  <c i="4" r="BK111"/>
  <c r="BK102"/>
  <c i="5" r="BK346"/>
  <c r="BK143"/>
  <c i="6" r="BK101"/>
  <c i="2" r="J83"/>
  <c i="4" r="J188"/>
  <c r="J307"/>
  <c i="5" r="J233"/>
  <c r="J351"/>
  <c i="6" r="BK98"/>
  <c i="3" r="BK147"/>
  <c i="4" r="BK245"/>
  <c r="J173"/>
  <c r="BK152"/>
  <c i="5" r="J346"/>
  <c r="BK108"/>
  <c i="6" r="J133"/>
  <c i="3" r="J120"/>
  <c i="4" r="BK194"/>
  <c r="J185"/>
  <c i="5" r="BK160"/>
  <c r="J139"/>
  <c i="6" r="BK139"/>
  <c i="4" r="BK200"/>
  <c r="J263"/>
  <c r="J221"/>
  <c i="5" r="J218"/>
  <c r="BK125"/>
  <c i="6" r="BK124"/>
  <c i="2" r="J86"/>
  <c i="3" r="BK99"/>
  <c i="4" r="J294"/>
  <c r="BK307"/>
  <c i="5" r="BK248"/>
  <c r="BK224"/>
  <c i="2" r="BK91"/>
  <c i="3" r="J114"/>
  <c i="4" r="BK206"/>
  <c r="BK155"/>
  <c i="5" r="J289"/>
  <c r="BK166"/>
  <c r="BK311"/>
  <c i="2" r="BK83"/>
  <c i="3" r="BK130"/>
  <c i="4" r="J290"/>
  <c r="BK161"/>
  <c i="5" r="BK194"/>
  <c r="J230"/>
  <c i="2" r="BK87"/>
  <c i="4" r="BK105"/>
  <c r="J274"/>
  <c r="J99"/>
  <c i="5" r="BK230"/>
  <c r="J172"/>
  <c r="BK202"/>
  <c i="3" r="BK105"/>
  <c i="4" r="BK237"/>
  <c r="BK140"/>
  <c r="BK137"/>
  <c i="5" r="J111"/>
  <c r="BK151"/>
  <c i="6" r="J113"/>
  <c i="2" r="F37"/>
  <c i="5" r="J263"/>
  <c r="J348"/>
  <c i="2" r="J93"/>
  <c i="4" r="BK285"/>
  <c r="J134"/>
  <c i="5" r="BK257"/>
  <c r="J215"/>
  <c i="1" r="AS56"/>
  <c i="4" r="BK304"/>
  <c i="5" r="BK325"/>
  <c r="BK105"/>
  <c i="2" r="J89"/>
  <c i="3" r="J137"/>
  <c i="4" r="J200"/>
  <c r="BK126"/>
  <c i="5" r="J191"/>
  <c r="BK339"/>
  <c i="2" r="J94"/>
  <c i="3" r="BK120"/>
  <c i="4" r="J209"/>
  <c r="J257"/>
  <c r="BK164"/>
  <c i="5" r="J266"/>
  <c r="BK354"/>
  <c i="2" r="F36"/>
  <c i="5" r="J243"/>
  <c r="BK186"/>
  <c i="6" r="BK133"/>
  <c i="2" r="J85"/>
  <c i="4" r="J252"/>
  <c r="BK170"/>
  <c i="5" r="BK240"/>
  <c r="J321"/>
  <c r="BK316"/>
  <c i="6" r="J92"/>
  <c i="3" r="BK102"/>
  <c i="4" r="BK290"/>
  <c r="J227"/>
  <c r="J117"/>
  <c i="5" r="J298"/>
  <c r="J293"/>
  <c i="2" r="BK84"/>
  <c i="4" r="J247"/>
  <c r="BK224"/>
  <c i="5" r="J186"/>
  <c r="BK337"/>
  <c r="BK348"/>
  <c i="6" r="BK146"/>
  <c i="3" r="BK139"/>
  <c i="4" r="BK209"/>
  <c r="J114"/>
  <c i="5" r="J213"/>
  <c r="BK283"/>
  <c i="6" r="J110"/>
  <c i="3" r="J117"/>
  <c i="4" r="J245"/>
  <c r="J131"/>
  <c i="5" r="BK306"/>
  <c r="BK301"/>
  <c i="6" r="J146"/>
  <c i="3" r="J108"/>
  <c i="4" r="J271"/>
  <c r="J218"/>
  <c i="5" r="BK335"/>
  <c r="J283"/>
  <c r="J105"/>
  <c i="6" r="BK119"/>
  <c i="2" r="J87"/>
  <c i="4" r="BK247"/>
  <c r="BK120"/>
  <c i="5" r="J325"/>
  <c r="BK177"/>
  <c r="J160"/>
  <c i="6" r="J136"/>
  <c i="4" r="BK288"/>
  <c r="BK146"/>
  <c r="BK266"/>
  <c i="5" r="BK274"/>
  <c r="BK298"/>
  <c r="J194"/>
  <c i="6" r="BK92"/>
  <c i="4" r="J288"/>
  <c r="J213"/>
  <c r="J237"/>
  <c i="5" r="J236"/>
  <c r="BK357"/>
  <c i="2" r="BK93"/>
  <c i="3" r="J133"/>
  <c i="4" r="J300"/>
  <c i="5" r="BK278"/>
  <c r="BK191"/>
  <c r="BK351"/>
  <c i="6" r="BK95"/>
  <c i="3" r="BK93"/>
  <c i="4" r="BK143"/>
  <c r="J158"/>
  <c i="5" r="J202"/>
  <c r="J131"/>
  <c r="J154"/>
  <c i="2" r="BK85"/>
  <c i="3" r="BK137"/>
  <c i="4" r="J298"/>
  <c r="J126"/>
  <c i="5" r="BK321"/>
  <c r="J354"/>
  <c i="3" r="BK96"/>
  <c i="4" r="J167"/>
  <c r="J176"/>
  <c i="5" r="BK344"/>
  <c r="J331"/>
  <c r="BK251"/>
  <c i="6" r="J95"/>
  <c i="2" r="BK82"/>
  <c i="3" r="J105"/>
  <c i="4" r="J170"/>
  <c r="J140"/>
  <c i="5" r="J169"/>
  <c r="BK169"/>
  <c i="6" r="BK113"/>
  <c i="4" r="J155"/>
  <c r="BK221"/>
  <c r="BK302"/>
  <c i="5" r="BK329"/>
  <c r="J119"/>
  <c i="6" r="J107"/>
  <c i="3" r="J93"/>
  <c i="4" r="BK213"/>
  <c r="BK188"/>
  <c i="5" r="J274"/>
  <c r="J357"/>
  <c i="2" r="BK90"/>
  <c i="4" r="BK182"/>
  <c r="J191"/>
  <c r="BK167"/>
  <c i="5" r="BK293"/>
  <c r="BK319"/>
  <c i="2" r="BK89"/>
  <c i="3" r="BK144"/>
  <c i="4" r="J224"/>
  <c r="J152"/>
  <c i="5" r="J269"/>
  <c r="J207"/>
  <c r="J344"/>
  <c i="6" r="J139"/>
  <c i="3" r="J111"/>
  <c i="4" r="J242"/>
  <c r="BK298"/>
  <c i="5" r="BK227"/>
  <c r="BK246"/>
  <c i="6" r="J129"/>
  <c i="3" l="1" r="P92"/>
  <c r="P136"/>
  <c i="4" r="T95"/>
  <c r="P284"/>
  <c i="5" r="R98"/>
  <c r="R142"/>
  <c r="R217"/>
  <c r="T239"/>
  <c r="P292"/>
  <c i="3" r="T136"/>
  <c i="4" r="R95"/>
  <c i="5" r="BK159"/>
  <c r="J159"/>
  <c r="J67"/>
  <c r="P262"/>
  <c i="6" r="P91"/>
  <c i="2" r="T81"/>
  <c r="T80"/>
  <c i="3" r="BK92"/>
  <c r="J92"/>
  <c r="J65"/>
  <c r="R136"/>
  <c i="4" r="BK95"/>
  <c r="P297"/>
  <c i="6" r="R91"/>
  <c i="3" r="T92"/>
  <c r="T91"/>
  <c r="T90"/>
  <c r="T129"/>
  <c i="4" r="P262"/>
  <c r="BK297"/>
  <c r="J297"/>
  <c r="J70"/>
  <c i="5" r="P98"/>
  <c r="T159"/>
  <c r="BK262"/>
  <c r="J262"/>
  <c r="J70"/>
  <c i="6" r="BK91"/>
  <c r="J91"/>
  <c r="J65"/>
  <c r="P132"/>
  <c i="2" r="P81"/>
  <c r="P80"/>
  <c i="1" r="AU55"/>
  <c i="4" r="BK262"/>
  <c r="J262"/>
  <c r="J66"/>
  <c i="5" r="BK98"/>
  <c r="P159"/>
  <c r="BK239"/>
  <c r="J239"/>
  <c r="J69"/>
  <c r="R262"/>
  <c r="T292"/>
  <c r="T291"/>
  <c r="P350"/>
  <c r="T350"/>
  <c i="6" r="T132"/>
  <c i="3" r="BK129"/>
  <c r="J129"/>
  <c r="J66"/>
  <c r="R129"/>
  <c i="4" r="T262"/>
  <c r="T284"/>
  <c r="T297"/>
  <c i="5" r="R159"/>
  <c r="T217"/>
  <c r="T262"/>
  <c i="6" r="R132"/>
  <c i="2" r="BK81"/>
  <c r="BK80"/>
  <c r="J80"/>
  <c i="3" r="R92"/>
  <c r="R91"/>
  <c r="R90"/>
  <c r="P129"/>
  <c i="4" r="R262"/>
  <c r="R284"/>
  <c r="R297"/>
  <c i="5" r="T98"/>
  <c r="P142"/>
  <c r="BK217"/>
  <c r="J217"/>
  <c r="J68"/>
  <c r="R239"/>
  <c i="6" r="T91"/>
  <c r="T90"/>
  <c r="T89"/>
  <c i="2" r="R81"/>
  <c r="R80"/>
  <c i="3" r="BK136"/>
  <c r="J136"/>
  <c r="J67"/>
  <c i="4" r="P95"/>
  <c r="P94"/>
  <c r="P93"/>
  <c i="1" r="AU58"/>
  <c i="4" r="BK284"/>
  <c r="J284"/>
  <c r="J68"/>
  <c i="5" r="BK142"/>
  <c r="J142"/>
  <c r="J66"/>
  <c r="T142"/>
  <c r="P217"/>
  <c r="P239"/>
  <c r="BK292"/>
  <c r="J292"/>
  <c r="J73"/>
  <c r="R292"/>
  <c r="R291"/>
  <c r="BK350"/>
  <c r="J350"/>
  <c r="J74"/>
  <c r="R350"/>
  <c i="6" r="BK132"/>
  <c r="J132"/>
  <c r="J66"/>
  <c i="4" r="BK280"/>
  <c r="J280"/>
  <c r="J67"/>
  <c i="6" r="BK145"/>
  <c r="J145"/>
  <c r="J67"/>
  <c i="5" r="BK288"/>
  <c r="J288"/>
  <c r="J71"/>
  <c i="3" r="BK146"/>
  <c r="J146"/>
  <c r="J68"/>
  <c i="4" r="BK293"/>
  <c r="J293"/>
  <c r="J69"/>
  <c r="BK306"/>
  <c r="J306"/>
  <c r="J71"/>
  <c i="6" r="J59"/>
  <c r="BE136"/>
  <c r="F58"/>
  <c r="J83"/>
  <c r="BE101"/>
  <c r="BE124"/>
  <c r="BE129"/>
  <c r="E50"/>
  <c r="BE139"/>
  <c i="5" r="BK291"/>
  <c r="J291"/>
  <c r="J72"/>
  <c i="6" r="J58"/>
  <c r="BE142"/>
  <c i="5" r="J98"/>
  <c r="J65"/>
  <c i="6" r="BE119"/>
  <c r="BE146"/>
  <c r="BE92"/>
  <c r="BE107"/>
  <c r="BE110"/>
  <c r="BE113"/>
  <c r="BE116"/>
  <c r="BE133"/>
  <c r="F86"/>
  <c r="BE95"/>
  <c r="BE98"/>
  <c r="BE104"/>
  <c i="5" r="J58"/>
  <c r="F92"/>
  <c r="BE136"/>
  <c r="BE139"/>
  <c r="BE191"/>
  <c r="BE194"/>
  <c r="BE215"/>
  <c r="BE274"/>
  <c r="BE301"/>
  <c r="BE316"/>
  <c r="BE354"/>
  <c r="BE357"/>
  <c r="F93"/>
  <c r="BE105"/>
  <c r="BE108"/>
  <c r="BE122"/>
  <c r="BE143"/>
  <c r="BE151"/>
  <c r="BE306"/>
  <c r="BE329"/>
  <c r="J93"/>
  <c r="BE119"/>
  <c r="BE180"/>
  <c r="BE218"/>
  <c r="BE243"/>
  <c r="BE246"/>
  <c r="BE248"/>
  <c r="BE251"/>
  <c r="BE257"/>
  <c r="BE263"/>
  <c r="BE266"/>
  <c r="BE269"/>
  <c r="BE272"/>
  <c r="BE276"/>
  <c r="BE311"/>
  <c r="BE325"/>
  <c r="BE327"/>
  <c r="E84"/>
  <c r="BE111"/>
  <c r="BE125"/>
  <c r="BE154"/>
  <c r="BE172"/>
  <c r="BE207"/>
  <c r="BE331"/>
  <c r="BE337"/>
  <c r="BE344"/>
  <c r="BE346"/>
  <c i="4" r="J95"/>
  <c r="J65"/>
  <c i="5" r="BE323"/>
  <c r="BE348"/>
  <c r="BE99"/>
  <c r="BE114"/>
  <c r="BE131"/>
  <c r="BE169"/>
  <c r="BE199"/>
  <c r="BE202"/>
  <c r="BE213"/>
  <c r="BE233"/>
  <c r="BE236"/>
  <c r="BE286"/>
  <c r="BE289"/>
  <c r="J56"/>
  <c r="BE102"/>
  <c r="BE148"/>
  <c r="BE163"/>
  <c r="BE186"/>
  <c r="BE240"/>
  <c r="BE278"/>
  <c r="BE319"/>
  <c r="BE321"/>
  <c r="BE335"/>
  <c r="BE339"/>
  <c r="BE351"/>
  <c r="BE128"/>
  <c r="BE160"/>
  <c r="BE166"/>
  <c r="BE177"/>
  <c r="BE221"/>
  <c r="BE224"/>
  <c r="BE227"/>
  <c r="BE230"/>
  <c r="BE283"/>
  <c r="BE293"/>
  <c r="BE298"/>
  <c i="4" r="F59"/>
  <c r="BE105"/>
  <c r="BE108"/>
  <c r="BE140"/>
  <c r="BE188"/>
  <c r="BE191"/>
  <c r="BE197"/>
  <c r="BE252"/>
  <c r="BE290"/>
  <c r="BE302"/>
  <c r="BE304"/>
  <c r="BE307"/>
  <c r="J87"/>
  <c r="BE149"/>
  <c r="BE200"/>
  <c r="BE288"/>
  <c r="BE298"/>
  <c r="BE300"/>
  <c i="3" r="BK91"/>
  <c r="BK90"/>
  <c r="J90"/>
  <c r="J63"/>
  <c i="4" r="E50"/>
  <c r="F89"/>
  <c r="BE161"/>
  <c r="BE209"/>
  <c r="BE257"/>
  <c r="BE274"/>
  <c r="BE281"/>
  <c r="BE285"/>
  <c r="BE111"/>
  <c r="BE137"/>
  <c r="BE179"/>
  <c r="BE194"/>
  <c r="BE247"/>
  <c r="BE277"/>
  <c r="J89"/>
  <c r="BE143"/>
  <c r="BE152"/>
  <c r="BE237"/>
  <c r="BE260"/>
  <c r="BE102"/>
  <c r="BE114"/>
  <c r="BE117"/>
  <c r="BE120"/>
  <c r="BE123"/>
  <c r="BE126"/>
  <c r="BE131"/>
  <c r="BE155"/>
  <c r="BE176"/>
  <c r="BE182"/>
  <c r="BE229"/>
  <c r="BE234"/>
  <c r="BE263"/>
  <c r="BE96"/>
  <c r="BE99"/>
  <c r="BE146"/>
  <c r="BE158"/>
  <c r="BE164"/>
  <c r="BE167"/>
  <c r="BE170"/>
  <c r="BE173"/>
  <c r="BE185"/>
  <c r="BE218"/>
  <c r="BE227"/>
  <c r="BE266"/>
  <c r="BE271"/>
  <c r="J59"/>
  <c r="BE134"/>
  <c r="BE206"/>
  <c r="BE213"/>
  <c r="BE221"/>
  <c r="BE224"/>
  <c r="BE242"/>
  <c r="BE245"/>
  <c r="BE294"/>
  <c i="2" r="J59"/>
  <c i="3" r="E50"/>
  <c r="J84"/>
  <c r="BE139"/>
  <c i="2" r="J81"/>
  <c r="J60"/>
  <c i="3" r="BE126"/>
  <c r="BE141"/>
  <c r="F59"/>
  <c r="F86"/>
  <c r="BE133"/>
  <c r="J59"/>
  <c r="J86"/>
  <c r="BE102"/>
  <c r="BE105"/>
  <c r="BE108"/>
  <c r="BE123"/>
  <c r="BE130"/>
  <c r="BE147"/>
  <c r="BE111"/>
  <c r="BE114"/>
  <c r="BE117"/>
  <c r="BE120"/>
  <c r="BE93"/>
  <c r="BE96"/>
  <c r="BE99"/>
  <c r="BE137"/>
  <c r="BE144"/>
  <c i="1" r="AW55"/>
  <c r="BD55"/>
  <c i="2" r="E48"/>
  <c r="J52"/>
  <c r="F54"/>
  <c r="J54"/>
  <c r="F55"/>
  <c r="J55"/>
  <c r="BE82"/>
  <c r="BE83"/>
  <c r="BE84"/>
  <c r="BE85"/>
  <c r="BE86"/>
  <c r="BE87"/>
  <c r="BE88"/>
  <c r="BE89"/>
  <c r="BE90"/>
  <c r="BE91"/>
  <c r="BE92"/>
  <c r="BE93"/>
  <c r="BE94"/>
  <c r="BE95"/>
  <c i="1" r="BA55"/>
  <c r="BB55"/>
  <c r="BC55"/>
  <c i="2" r="J30"/>
  <c i="5" r="F39"/>
  <c i="1" r="BD59"/>
  <c i="3" r="F38"/>
  <c i="1" r="BC57"/>
  <c r="AS54"/>
  <c i="6" r="J36"/>
  <c i="1" r="AW60"/>
  <c i="5" r="F36"/>
  <c i="1" r="BA59"/>
  <c i="5" r="J36"/>
  <c i="1" r="AW59"/>
  <c i="4" r="F37"/>
  <c i="1" r="BB58"/>
  <c i="6" r="F37"/>
  <c i="1" r="BB60"/>
  <c i="3" r="J36"/>
  <c i="1" r="AW57"/>
  <c i="4" r="J36"/>
  <c i="1" r="AW58"/>
  <c i="3" r="F37"/>
  <c i="1" r="BB57"/>
  <c i="6" r="F38"/>
  <c i="1" r="BC60"/>
  <c i="5" r="F37"/>
  <c i="1" r="BB59"/>
  <c i="3" r="F39"/>
  <c i="1" r="BD57"/>
  <c i="5" r="F38"/>
  <c i="1" r="BC59"/>
  <c i="4" r="F38"/>
  <c i="1" r="BC58"/>
  <c i="6" r="F39"/>
  <c i="1" r="BD60"/>
  <c i="6" r="F36"/>
  <c i="1" r="BA60"/>
  <c i="3" r="F36"/>
  <c i="1" r="BA57"/>
  <c i="4" r="F36"/>
  <c i="1" r="BA58"/>
  <c i="4" r="F39"/>
  <c i="1" r="BD58"/>
  <c i="5" l="1" r="T97"/>
  <c r="T96"/>
  <c i="4" r="BK94"/>
  <c r="J94"/>
  <c r="J64"/>
  <c i="5" r="BK97"/>
  <c r="J97"/>
  <c r="J64"/>
  <c r="P97"/>
  <c r="P291"/>
  <c r="R97"/>
  <c r="R96"/>
  <c i="4" r="R94"/>
  <c r="R93"/>
  <c r="T94"/>
  <c r="T93"/>
  <c i="6" r="R90"/>
  <c r="R89"/>
  <c r="P90"/>
  <c r="P89"/>
  <c i="1" r="AU60"/>
  <c i="3" r="P91"/>
  <c r="P90"/>
  <c i="1" r="AU57"/>
  <c r="AG55"/>
  <c i="6" r="BK90"/>
  <c r="J90"/>
  <c r="J64"/>
  <c i="5" r="BK96"/>
  <c r="J96"/>
  <c r="J63"/>
  <c i="3" r="J91"/>
  <c r="J64"/>
  <c i="4" r="J35"/>
  <c i="1" r="AV58"/>
  <c r="AT58"/>
  <c i="2" r="F33"/>
  <c i="1" r="AZ55"/>
  <c r="BA56"/>
  <c r="BA54"/>
  <c r="W30"/>
  <c i="5" r="J35"/>
  <c i="1" r="AV59"/>
  <c r="AT59"/>
  <c i="3" r="J35"/>
  <c i="1" r="AV57"/>
  <c r="AT57"/>
  <c i="5" r="F35"/>
  <c i="1" r="AZ59"/>
  <c i="6" r="J35"/>
  <c i="1" r="AV60"/>
  <c r="AT60"/>
  <c r="BB56"/>
  <c r="BB54"/>
  <c r="W31"/>
  <c i="6" r="F35"/>
  <c i="1" r="AZ60"/>
  <c i="2" r="J33"/>
  <c i="1" r="AV55"/>
  <c r="AT55"/>
  <c r="AN55"/>
  <c i="3" r="F35"/>
  <c i="1" r="AZ57"/>
  <c i="4" r="F35"/>
  <c i="1" r="AZ58"/>
  <c r="BD56"/>
  <c r="BD54"/>
  <c r="W33"/>
  <c r="BC56"/>
  <c r="AY56"/>
  <c i="3" r="J32"/>
  <c i="1" r="AG57"/>
  <c i="5" l="1" r="P96"/>
  <c i="1" r="AU59"/>
  <c i="4" r="BK93"/>
  <c r="J93"/>
  <c r="J63"/>
  <c i="6" r="BK89"/>
  <c r="J89"/>
  <c r="J63"/>
  <c i="1" r="AN57"/>
  <c i="3" r="J41"/>
  <c i="2" r="J39"/>
  <c i="5" r="J32"/>
  <c i="1" r="AG59"/>
  <c r="AN59"/>
  <c r="AX54"/>
  <c r="AX56"/>
  <c r="AW54"/>
  <c r="AK30"/>
  <c r="AU56"/>
  <c r="AU54"/>
  <c r="AZ56"/>
  <c r="AV56"/>
  <c r="BC54"/>
  <c r="W32"/>
  <c r="AW56"/>
  <c i="5" l="1" r="J41"/>
  <c i="6" r="J32"/>
  <c i="1" r="AG60"/>
  <c r="AZ54"/>
  <c r="W29"/>
  <c r="AT56"/>
  <c i="4" r="J32"/>
  <c i="1" r="AG58"/>
  <c r="AN58"/>
  <c r="AY54"/>
  <c i="6" l="1" r="J41"/>
  <c i="4" r="J41"/>
  <c i="1" r="AN60"/>
  <c r="AG56"/>
  <c r="AG54"/>
  <c r="AK26"/>
  <c r="AV54"/>
  <c r="AK29"/>
  <c r="AK35"/>
  <c l="1" r="AN56"/>
  <c r="AT54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<sst xmlns="http://schemas.openxmlformats.org/spreadsheetml/2006/main">
  <si>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</si>
  <si>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</si>
  <si>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</si>
  <si>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</si>
  <si>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</si>
  <si>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{f52732b0-1f81-4563-91a3-2ec596002be5}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</si>
  <si>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</si>
  <si>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</si>
  <si>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</si>
  <si>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</si>
  <si>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</si>
  <si>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</si>
  <si>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</si>
  <si>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</si>
  <si>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20-22-01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</si>
  <si>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</si>
  <si>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</si>
  <si>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Rekonstrukce malé vodní nádrže a přístupové polní cesty C1 v k.ú. Kosoř, SO-01 Malá vodní nádrž</t>
  </si>
  <si>
    <t>KSO:</t>
  </si>
  <si>
    <t/>
  </si>
  <si>
    <t>CC-CZ:</t>
  </si>
  <si>
    <t>Místo:</t>
  </si>
  <si>
    <t xml:space="preserve"> </t>
  </si>
  <si>
    <t>Datum:</t>
  </si>
  <si>
    <t>1. 2. 2023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</si>
  <si>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</si>
  <si>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</si>
  <si>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</si>
  <si>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</si>
  <si>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</si>
  <si>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</si>
  <si>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</si>
  <si>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</si>
  <si>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</si>
  <si>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https://podminky.urs.cz.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</si>
  <si>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</si>
  <si>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</si>
  <si>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</si>
  <si>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</si>
  <si>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</si>
  <si>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</si>
  <si>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</si>
  <si>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</si>
  <si>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</si>
  <si>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</si>
  <si>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</si>
  <si>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</si>
  <si>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</si>
  <si>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</si>
  <si>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</si>
  <si>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</si>
  <si>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</si>
  <si>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</si>
  <si>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</si>
  <si>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</si>
  <si>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</si>
  <si>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</si>
  <si>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</si>
  <si>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</si>
  <si>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</si>
  <si>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</si>
  <si>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</si>
  <si>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</si>
  <si>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</si>
  <si>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</si>
  <si>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</si>
  <si>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</si>
  <si>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</si>
  <si>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</si>
  <si>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</si>
  <si>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</si>
  <si>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</si>
  <si>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</si>
  <si>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</si>
  <si>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SO-00</t>
  </si>
  <si>
    <t>Ostatní a vedlejší náklady</t>
  </si>
  <si>
    <t>STA</t>
  </si>
  <si>
    <t>1</t>
  </si>
  <si>
    <t>{7b170c77-e274-453e-8470-51599ecbd848}</t>
  </si>
  <si>
    <t>2</t>
  </si>
  <si>
    <t>SO-01</t>
  </si>
  <si>
    <t>Malá vodní nádrž</t>
  </si>
  <si>
    <t>{8c0ca692-ebcf-4cfe-9b30-6f8a28393ed2}</t>
  </si>
  <si>
    <t>SO-01.1</t>
  </si>
  <si>
    <t>Úprava zátopy</t>
  </si>
  <si>
    <t>Soupis</t>
  </si>
  <si>
    <t>{2ba8438d-6b4f-4b52-a6e6-9c5cabf20f9b}</t>
  </si>
  <si>
    <t>SO-01.2</t>
  </si>
  <si>
    <t>Rekonstrukce hráze</t>
  </si>
  <si>
    <t>{29ca3556-6d50-4bb2-a5dc-01262200b3e1}</t>
  </si>
  <si>
    <t>SO-01.3</t>
  </si>
  <si>
    <t>Sdružený objekt</t>
  </si>
  <si>
    <t>{cafa1332-681b-4494-8af5-55b207a356dd}</t>
  </si>
  <si>
    <t>SO-01.4</t>
  </si>
  <si>
    <t>Odpadní koryto</t>
  </si>
  <si>
    <t>{cc76cc63-15bd-4a8d-9a2d-18cc7fc61a00}</t>
  </si>
  <si>
    <t>KRYCÍ LIST SOUPISU PRACÍ</t>
  </si>
  <si>
    <t>Objekt:</t>
  </si>
  <si>
    <t>SO-00 - Ostatní a vedlejší náklady</t>
  </si>
  <si>
    <t>REKAPITULACE ČLENĚNÍ SOUPISU PRACÍ</t>
  </si>
  <si>
    <t>Kód dílu - Popis</t>
  </si>
  <si>
    <t>Cena celkem [CZK]</t>
  </si>
  <si>
    <t>-1</t>
  </si>
  <si>
    <t>VRN - Vedlejší rozpočtové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</si>
  <si>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</si>
  <si>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</si>
  <si>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</si>
  <si>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</si>
  <si>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</si>
  <si>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</si>
  <si>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</si>
  <si>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</si>
  <si>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</si>
  <si>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</si>
  <si>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</si>
  <si>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</si>
  <si>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</si>
  <si>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VRN</t>
  </si>
  <si>
    <t>Vedlejší rozpočtové náklady</t>
  </si>
  <si>
    <t>4</t>
  </si>
  <si>
    <t>ROZPOCET</t>
  </si>
  <si>
    <t>K</t>
  </si>
  <si>
    <t>00000103</t>
  </si>
  <si>
    <t xml:space="preserve">Zařízení staveniště, veškeré náklady spojené s vybudováním, provozem a odstraněním zařízení staveniště, včetně veškerých přípojek, přístupů, skládek a mezideponie_x000d_
protokolární předání zpět majitelům pozemků_x000d_
</t>
  </si>
  <si>
    <t>SOUBOR</t>
  </si>
  <si>
    <t>1852847453</t>
  </si>
  <si>
    <t>00000105</t>
  </si>
  <si>
    <t>Archeologický dozor, základní archeologický výzkum</t>
  </si>
  <si>
    <t>kpl</t>
  </si>
  <si>
    <t>1155759601</t>
  </si>
  <si>
    <t>3</t>
  </si>
  <si>
    <t>00000106</t>
  </si>
  <si>
    <t>Dozor geologa</t>
  </si>
  <si>
    <t>758415291</t>
  </si>
  <si>
    <t>00000109</t>
  </si>
  <si>
    <t>Geodetické vytyčení pozemků před stavbou, geodetické vytyčení stavby</t>
  </si>
  <si>
    <t>1331032950</t>
  </si>
  <si>
    <t>5</t>
  </si>
  <si>
    <t>00000110</t>
  </si>
  <si>
    <t xml:space="preserve">Vytýčení inženýrských sítí a zařízení, včetně zajištění případné aktualizace vyjádření správců sítí, která pozbudou platnosti v období mezi předáním staveniště a vytyčením sítí _x000d_
_x000d_
</t>
  </si>
  <si>
    <t>-1821315336</t>
  </si>
  <si>
    <t>6</t>
  </si>
  <si>
    <t>00000112</t>
  </si>
  <si>
    <t>Zřízení příjezdů a sjezdů, údržba dotčených komunikací, včetně uvedení všech povrchů do původního stavu a jejich protokolární předání</t>
  </si>
  <si>
    <t>-214777367</t>
  </si>
  <si>
    <t>7</t>
  </si>
  <si>
    <t>00000113</t>
  </si>
  <si>
    <t>Havarijní a povodňový plán stavby</t>
  </si>
  <si>
    <t>871967376</t>
  </si>
  <si>
    <t>8</t>
  </si>
  <si>
    <t>00000114</t>
  </si>
  <si>
    <t>Realizační dodavatelská dokumentace</t>
  </si>
  <si>
    <t>-1205384613</t>
  </si>
  <si>
    <t>9</t>
  </si>
  <si>
    <t>00000115</t>
  </si>
  <si>
    <t>Rozbory zemin a výkopového materiálu pro uložení na skládku</t>
  </si>
  <si>
    <t>-1555455303</t>
  </si>
  <si>
    <t>10</t>
  </si>
  <si>
    <t>00000116</t>
  </si>
  <si>
    <t>Zajištění publicity realizované stavby - informační deska dané velikosti, včetně konstrukce</t>
  </si>
  <si>
    <t>2018421075</t>
  </si>
  <si>
    <t>11</t>
  </si>
  <si>
    <t>00000117</t>
  </si>
  <si>
    <t>Kontrolní zkoušky těžených zemin do hráze</t>
  </si>
  <si>
    <t>1621935835</t>
  </si>
  <si>
    <t>12</t>
  </si>
  <si>
    <t>00000118</t>
  </si>
  <si>
    <t>Kontrola zhutnění zemin v hrázi</t>
  </si>
  <si>
    <t>-353567786</t>
  </si>
  <si>
    <t>13</t>
  </si>
  <si>
    <t>00000119</t>
  </si>
  <si>
    <t>Geometrický plán pro kolaudační řízení, případně zápis do KN</t>
  </si>
  <si>
    <t>337528389</t>
  </si>
  <si>
    <t>14</t>
  </si>
  <si>
    <t>00000120</t>
  </si>
  <si>
    <t>2 paré + 1 paré v elektronické podobě ve formátu dgn/dwg a sph</t>
  </si>
  <si>
    <t>-1453309381</t>
  </si>
  <si>
    <t>SO-01 - Malá vodní nádrž</t>
  </si>
  <si>
    <t>Soupis:</t>
  </si>
  <si>
    <t>SO-01.1 - Úprava zátopy</t>
  </si>
  <si>
    <t>HSV - Práce a dodávky HSV</t>
  </si>
  <si>
    <t xml:space="preserve">    1 - Zemní práce</t>
  </si>
  <si>
    <t xml:space="preserve">    4 - Vodorovné konstrukce</t>
  </si>
  <si>
    <t xml:space="preserve">    997 - Přesun sutě</t>
  </si>
  <si>
    <t xml:space="preserve">    998 - Přesun hmot</t>
  </si>
  <si>
    <t>HSV</t>
  </si>
  <si>
    <t>Práce a dodávky HSV</t>
  </si>
  <si>
    <t>Zemní práce</t>
  </si>
  <si>
    <t>113151111</t>
  </si>
  <si>
    <t>Rozebírání zpevněných ploch s přemístěním na skládku na vzdálenost do 20 m nebo s naložením na dopravní prostředek ze silničních panelů</t>
  </si>
  <si>
    <t>m2</t>
  </si>
  <si>
    <t>CS ÚRS 2023 01</t>
  </si>
  <si>
    <t>133821520</t>
  </si>
  <si>
    <t>Online PSC</t>
  </si>
  <si>
    <t>https://podminky.urs.cz/item/CS_URS_2023_01/113151111</t>
  </si>
  <si>
    <t>VV</t>
  </si>
  <si>
    <t>"panely v severní části nádrže" 60</t>
  </si>
  <si>
    <t>115101201</t>
  </si>
  <si>
    <t>Čerpání vody na dopravní výšku do 10 m s uvažovaným průměrným přítokem do 500 l/min</t>
  </si>
  <si>
    <t>hod</t>
  </si>
  <si>
    <t>-768320498</t>
  </si>
  <si>
    <t>https://podminky.urs.cz/item/CS_URS_2023_01/115101201</t>
  </si>
  <si>
    <t>300</t>
  </si>
  <si>
    <t>115101301</t>
  </si>
  <si>
    <t>Pohotovost záložní čerpací soupravy pro dopravní výšku do 10 m s uvažovaným průměrným přítokem do 500 l/min</t>
  </si>
  <si>
    <t>den</t>
  </si>
  <si>
    <t>783389919</t>
  </si>
  <si>
    <t>https://podminky.urs.cz/item/CS_URS_2023_01/115101301</t>
  </si>
  <si>
    <t>25</t>
  </si>
  <si>
    <t>122703602</t>
  </si>
  <si>
    <t>Odstranění nánosů z vypuštěných vodních nádrží nebo rybníků s uložením do hromad na vzdálenost do 20 m ve výkopišti při únosnosti dna přes 40 kPa do 60 kPa</t>
  </si>
  <si>
    <t>m3</t>
  </si>
  <si>
    <t>-116895589</t>
  </si>
  <si>
    <t>https://podminky.urs.cz/item/CS_URS_2023_01/122703602</t>
  </si>
  <si>
    <t>640</t>
  </si>
  <si>
    <t>122703603</t>
  </si>
  <si>
    <t>Odstranění nánosů z vypuštěných vodních nádrží nebo rybníků s uložením do hromad na vzdálenost do 20 m ve výkopišti při únosnosti dna přes 60 kPa</t>
  </si>
  <si>
    <t>-96322084</t>
  </si>
  <si>
    <t>https://podminky.urs.cz/item/CS_URS_2023_01/122703603</t>
  </si>
  <si>
    <t>162253101</t>
  </si>
  <si>
    <t>Vodorovné přemístění nánosu z vodních nádrží nebo rybníků s vyklopením a hrubým urovnáním skládky při únosnosti dna přes 40 kPa, na vzdálenost přes 20 do 60 m</t>
  </si>
  <si>
    <t>1675041277</t>
  </si>
  <si>
    <t>https://podminky.urs.cz/item/CS_URS_2023_01/162253101</t>
  </si>
  <si>
    <t>1280</t>
  </si>
  <si>
    <t>162253901</t>
  </si>
  <si>
    <t>Vodorovné přemístění nánosu z vodních nádrží nebo rybníků s vyklopením a hrubým urovnáním skládky Příplatek k ceně -3101 za každých dalších i započatých 40 m přes 60 m</t>
  </si>
  <si>
    <t>243810081</t>
  </si>
  <si>
    <t>https://podminky.urs.cz/item/CS_URS_2023_01/162253901</t>
  </si>
  <si>
    <t>420</t>
  </si>
  <si>
    <t>162551108</t>
  </si>
  <si>
    <t>Vodorovné přemístění výkopku nebo sypaniny po suchu na obvyklém dopravním prostředku, bez naložení výkopku, avšak se složením bez rozhrnutí z horniny třídy těžitelnosti I skupiny 1 až 3 na vzdálenost přes 2 500 do 3 000 m</t>
  </si>
  <si>
    <t>-2066789814</t>
  </si>
  <si>
    <t>https://podminky.urs.cz/item/CS_URS_2023_01/162551108</t>
  </si>
  <si>
    <t>"sediment" 1280</t>
  </si>
  <si>
    <t>171201201</t>
  </si>
  <si>
    <t>Uložení sypaniny na skládky nebo meziskládky bez hutnění s upravením uložené sypaniny do předepsaného tvaru</t>
  </si>
  <si>
    <t>504623907</t>
  </si>
  <si>
    <t>https://podminky.urs.cz/item/CS_URS_2023_01/171201201</t>
  </si>
  <si>
    <t>171201231</t>
  </si>
  <si>
    <t>Poplatek za uložení stavebního odpadu na recyklační skládce (skládkovné) zeminy a kamení zatříděného do Katalogu odpadů pod kódem 17 05 04</t>
  </si>
  <si>
    <t>t</t>
  </si>
  <si>
    <t>1091315457</t>
  </si>
  <si>
    <t>https://podminky.urs.cz/item/CS_URS_2023_01/171201231</t>
  </si>
  <si>
    <t>"sediment" 1280*1,9</t>
  </si>
  <si>
    <t>181951111</t>
  </si>
  <si>
    <t>Úprava pláně vyrovnáním výškových rozdílů strojně v hornině třídy těžitelnosti I, skupiny 1 až 3 bez zhutnění</t>
  </si>
  <si>
    <t>1567790615</t>
  </si>
  <si>
    <t>https://podminky.urs.cz/item/CS_URS_2023_01/181951111</t>
  </si>
  <si>
    <t>2010</t>
  </si>
  <si>
    <t>182151111</t>
  </si>
  <si>
    <t>Svahování trvalých svahů do projektovaných profilů strojně s potřebným přemístěním výkopku při svahování v zářezech v hornině třídy těžitelnosti I, skupiny 1 až 3</t>
  </si>
  <si>
    <t>-1543104137</t>
  </si>
  <si>
    <t>https://podminky.urs.cz/item/CS_URS_2023_01/182151111</t>
  </si>
  <si>
    <t>840</t>
  </si>
  <si>
    <t>Vodorovné konstrukce</t>
  </si>
  <si>
    <t>462511270</t>
  </si>
  <si>
    <t>Zához z lomového kamene neupraveného záhozového bez proštěrkování z terénu, hmotnosti jednotlivých kamenů do 200 kg</t>
  </si>
  <si>
    <t>-47837245</t>
  </si>
  <si>
    <t>https://podminky.urs.cz/item/CS_URS_2023_01/462511270</t>
  </si>
  <si>
    <t>"průcezná hrázka" 48,7</t>
  </si>
  <si>
    <t>462519002</t>
  </si>
  <si>
    <t>Zához z lomového kamene neupraveného záhozového Příplatek k cenám za urovnání viditelných ploch záhozu z kamene, hmotnosti jednotlivých kamenů do 200 kg</t>
  </si>
  <si>
    <t>495055048</t>
  </si>
  <si>
    <t>https://podminky.urs.cz/item/CS_URS_2023_01/462519002</t>
  </si>
  <si>
    <t>"průcezná hrázka" 95,6</t>
  </si>
  <si>
    <t>997</t>
  </si>
  <si>
    <t>Přesun sutě</t>
  </si>
  <si>
    <t>997002611</t>
  </si>
  <si>
    <t>Nakládání suti a vybouraných hmot na dopravní prostředek pro vodorovné přemístění</t>
  </si>
  <si>
    <t>-2051876109</t>
  </si>
  <si>
    <t>https://podminky.urs.cz/item/CS_URS_2023_01/997002611</t>
  </si>
  <si>
    <t>16</t>
  </si>
  <si>
    <t>997013501</t>
  </si>
  <si>
    <t>Odvoz suti a vybouraných hmot na skládku nebo meziskládku se složením, na vzdálenost do 1 km</t>
  </si>
  <si>
    <t>-1804696953</t>
  </si>
  <si>
    <t>https://podminky.urs.cz/item/CS_URS_2023_01/997013501</t>
  </si>
  <si>
    <t>17</t>
  </si>
  <si>
    <t>997013509</t>
  </si>
  <si>
    <t>Odvoz suti a vybouraných hmot na skládku nebo meziskládku se složením, na vzdálenost Příplatek k ceně za každý další i započatý 1 km přes 1 km</t>
  </si>
  <si>
    <t>-907222040</t>
  </si>
  <si>
    <t>https://podminky.urs.cz/item/CS_URS_2023_01/997013509</t>
  </si>
  <si>
    <t>21,3*9 'Přepočtené koeficientem množství</t>
  </si>
  <si>
    <t>18</t>
  </si>
  <si>
    <t>997013861</t>
  </si>
  <si>
    <t>Poplatek za uložení stavebního odpadu na recyklační skládce (skládkovné) z prostého betonu zatříděného do Katalogu odpadů pod kódem 17 01 01</t>
  </si>
  <si>
    <t>347768465</t>
  </si>
  <si>
    <t>https://podminky.urs.cz/item/CS_URS_2023_01/997013861</t>
  </si>
  <si>
    <t>998</t>
  </si>
  <si>
    <t>Přesun hmot</t>
  </si>
  <si>
    <t>19</t>
  </si>
  <si>
    <t>998331011</t>
  </si>
  <si>
    <t>Přesun hmot pro nádrže dopravní vzdálenost do 500 m</t>
  </si>
  <si>
    <t>1280495978</t>
  </si>
  <si>
    <t>https://podminky.urs.cz/item/CS_URS_2023_01/998331011</t>
  </si>
  <si>
    <t>SO-01.2 - Rekonstrukce hráze</t>
  </si>
  <si>
    <t xml:space="preserve">    5 - Komunikace</t>
  </si>
  <si>
    <t xml:space="preserve">    8 - Trubní vedení</t>
  </si>
  <si>
    <t xml:space="preserve">    9 - Ostatní konstrukce a práce, bourání</t>
  </si>
  <si>
    <t>111211231</t>
  </si>
  <si>
    <t>Snesení větví stromů na hromady nebo naložení na dopravní prostředek listnatých v rovině nebo ve svahu do 1:3, průměru kmene do 30 cm</t>
  </si>
  <si>
    <t>kus</t>
  </si>
  <si>
    <t>492436542</t>
  </si>
  <si>
    <t>https://podminky.urs.cz/item/CS_URS_2023_01/111211231</t>
  </si>
  <si>
    <t>111211232</t>
  </si>
  <si>
    <t>Snesení větví stromů na hromady nebo naložení na dopravní prostředek listnatých v rovině nebo ve svahu do 1:3, průměru kmene přes 30 cm</t>
  </si>
  <si>
    <t>1265756544</t>
  </si>
  <si>
    <t>https://podminky.urs.cz/item/CS_URS_2023_01/111211232</t>
  </si>
  <si>
    <t>1+5+2+2</t>
  </si>
  <si>
    <t>112155115</t>
  </si>
  <si>
    <t>Štěpkování s naložením na dopravní prostředek a odvozem do 20 km stromků a větví v zapojeném porostu, průměru kmene do 300 mm</t>
  </si>
  <si>
    <t>1852905935</t>
  </si>
  <si>
    <t>https://podminky.urs.cz/item/CS_URS_2023_01/112155115</t>
  </si>
  <si>
    <t>112155225</t>
  </si>
  <si>
    <t>Štěpkování s naložením na dopravní prostředek a odvozem do 20 km stromků a větví solitérů, průměru kmene přes 500 do 700 mm</t>
  </si>
  <si>
    <t>-1577794292</t>
  </si>
  <si>
    <t>https://podminky.urs.cz/item/CS_URS_2023_01/112155225</t>
  </si>
  <si>
    <t>112251101</t>
  </si>
  <si>
    <t>Odstranění pařezů strojně s jejich vykopáním nebo vytrháním průměru přes 100 do 300 mm</t>
  </si>
  <si>
    <t>1342591319</t>
  </si>
  <si>
    <t>https://podminky.urs.cz/item/CS_URS_2023_01/112251101</t>
  </si>
  <si>
    <t>112251103</t>
  </si>
  <si>
    <t>Odstranění pařezů strojně s jejich vykopáním nebo vytrháním průměru přes 500 do 700 mm</t>
  </si>
  <si>
    <t>680061451</t>
  </si>
  <si>
    <t>https://podminky.urs.cz/item/CS_URS_2023_01/112251103</t>
  </si>
  <si>
    <t>112251104</t>
  </si>
  <si>
    <t>Odstranění pařezů strojně s jejich vykopáním nebo vytrháním průměru přes 700 do 900 mm</t>
  </si>
  <si>
    <t>-1523695239</t>
  </si>
  <si>
    <t>https://podminky.urs.cz/item/CS_URS_2023_01/112251104</t>
  </si>
  <si>
    <t>112251105</t>
  </si>
  <si>
    <t>Odstranění pařezů strojně s jejich vykopáním nebo vytrháním průměru přes 900 do 1100 mm</t>
  </si>
  <si>
    <t>1053887967</t>
  </si>
  <si>
    <t>https://podminky.urs.cz/item/CS_URS_2023_01/112251105</t>
  </si>
  <si>
    <t>112251107</t>
  </si>
  <si>
    <t>Odstranění pařezů strojně s jejich vykopáním nebo vytrháním průměru přes 1100 do 1300 mm</t>
  </si>
  <si>
    <t>677376971</t>
  </si>
  <si>
    <t>https://podminky.urs.cz/item/CS_URS_2023_01/112251107</t>
  </si>
  <si>
    <t>121151114</t>
  </si>
  <si>
    <t>Sejmutí ornice strojně při souvislé ploše přes 100 do 500 m2, tl. vrstvy přes 200 do 250 mm</t>
  </si>
  <si>
    <t>-215436161</t>
  </si>
  <si>
    <t>https://podminky.urs.cz/item/CS_URS_2023_01/121151114</t>
  </si>
  <si>
    <t>188</t>
  </si>
  <si>
    <t>122251106</t>
  </si>
  <si>
    <t>Odkopávky a prokopávky nezapažené strojně v hornině třídy těžitelnosti I skupiny 3 přes 1 000 do 5 000 m3</t>
  </si>
  <si>
    <t>-1820008734</t>
  </si>
  <si>
    <t>https://podminky.urs.cz/item/CS_URS_2023_01/122251106</t>
  </si>
  <si>
    <t>1780</t>
  </si>
  <si>
    <t>"zemina na hráz" 2160</t>
  </si>
  <si>
    <t>Součet</t>
  </si>
  <si>
    <t>151101102</t>
  </si>
  <si>
    <t>Zřízení pažení a rozepření stěn rýh pro podzemní vedení příložné pro jakoukoliv mezerovitost, hloubky přes 2 do 4 m</t>
  </si>
  <si>
    <t>736849056</t>
  </si>
  <si>
    <t>https://podminky.urs.cz/item/CS_URS_2023_01/151101102</t>
  </si>
  <si>
    <t>"výpust" 120</t>
  </si>
  <si>
    <t>151101112</t>
  </si>
  <si>
    <t>Odstranění pažení a rozepření stěn rýh pro podzemní vedení s uložením materiálu na vzdálenost do 3 m od kraje výkopu příložné, hloubky přes 2 do 4 m</t>
  </si>
  <si>
    <t>801911624</t>
  </si>
  <si>
    <t>https://podminky.urs.cz/item/CS_URS_2023_01/151101112</t>
  </si>
  <si>
    <t>162201404</t>
  </si>
  <si>
    <t>Vodorovné přemístění větví, kmenů nebo pařezů s naložením, složením a dopravou do 1000 m větví stromů listnatých, průměru kmene přes 700 do 900 mm</t>
  </si>
  <si>
    <t>-342749907</t>
  </si>
  <si>
    <t>https://podminky.urs.cz/item/CS_URS_2023_01/162201404</t>
  </si>
  <si>
    <t>162201411</t>
  </si>
  <si>
    <t>Vodorovné přemístění větví, kmenů nebo pařezů s naložením, složením a dopravou do 1000 m kmenů stromů listnatých, průměru přes 100 do 300 mm</t>
  </si>
  <si>
    <t>880971297</t>
  </si>
  <si>
    <t>https://podminky.urs.cz/item/CS_URS_2023_01/162201411</t>
  </si>
  <si>
    <t>162201413</t>
  </si>
  <si>
    <t>Vodorovné přemístění větví, kmenů nebo pařezů s naložením, složením a dopravou do 1000 m kmenů stromů listnatých, průměru přes 500 do 700 mm</t>
  </si>
  <si>
    <t>-1287986343</t>
  </si>
  <si>
    <t>https://podminky.urs.cz/item/CS_URS_2023_01/162201413</t>
  </si>
  <si>
    <t>162201414</t>
  </si>
  <si>
    <t>Vodorovné přemístění větví, kmenů nebo pařezů s naložením, složením a dopravou do 1000 m kmenů stromů listnatých, průměru přes 700 do 900 mm</t>
  </si>
  <si>
    <t>-1790074795</t>
  </si>
  <si>
    <t>https://podminky.urs.cz/item/CS_URS_2023_01/162201414</t>
  </si>
  <si>
    <t>162201421</t>
  </si>
  <si>
    <t>Vodorovné přemístění větví, kmenů nebo pařezů s naložením, složením a dopravou do 1000 m pařezů kmenů, průměru přes 100 do 300 mm</t>
  </si>
  <si>
    <t>1240955380</t>
  </si>
  <si>
    <t>https://podminky.urs.cz/item/CS_URS_2023_01/162201421</t>
  </si>
  <si>
    <t>162201423</t>
  </si>
  <si>
    <t>Vodorovné přemístění větví, kmenů nebo pařezů s naložením, složením a dopravou do 1000 m pařezů kmenů, průměru přes 500 do 700 mm</t>
  </si>
  <si>
    <t>-364448241</t>
  </si>
  <si>
    <t>https://podminky.urs.cz/item/CS_URS_2023_01/162201423</t>
  </si>
  <si>
    <t>20</t>
  </si>
  <si>
    <t>162201424</t>
  </si>
  <si>
    <t>Vodorovné přemístění větví, kmenů nebo pařezů s naložením, složením a dopravou do 1000 m pařezů kmenů, průměru přes 700 do 900 mm</t>
  </si>
  <si>
    <t>418564934</t>
  </si>
  <si>
    <t>https://podminky.urs.cz/item/CS_URS_2023_01/162201424</t>
  </si>
  <si>
    <t>162201500</t>
  </si>
  <si>
    <t>Vodorovné přemístění větví, kmenů nebo pařezů s naložením, složením a dopravou do 1000 m větví stromů listnatých, průměru kmene přes 900 do 1100 mm</t>
  </si>
  <si>
    <t>366126283</t>
  </si>
  <si>
    <t>https://podminky.urs.cz/item/CS_URS_2023_01/162201500</t>
  </si>
  <si>
    <t>22</t>
  </si>
  <si>
    <t>162201501</t>
  </si>
  <si>
    <t>Vodorovné přemístění větví, kmenů nebo pařezů s naložením, složením a dopravou do 1000 m větví stromů listnatých, průměru kmene přes 1100 do 1300 mm</t>
  </si>
  <si>
    <t>-109068298</t>
  </si>
  <si>
    <t>https://podminky.urs.cz/item/CS_URS_2023_01/162201501</t>
  </si>
  <si>
    <t>23</t>
  </si>
  <si>
    <t>162201510</t>
  </si>
  <si>
    <t>Vodorovné přemístění větví, kmenů nebo pařezů s naložením, složením a dopravou do 1000 m kmenů stromů listnatých, průměru přes 900 do 1100 mm</t>
  </si>
  <si>
    <t>-1908613397</t>
  </si>
  <si>
    <t>https://podminky.urs.cz/item/CS_URS_2023_01/162201510</t>
  </si>
  <si>
    <t>24</t>
  </si>
  <si>
    <t>162201511</t>
  </si>
  <si>
    <t>Vodorovné přemístění větví, kmenů nebo pařezů s naložením, složením a dopravou do 1000 m kmenů stromů listnatých, průměru přes 1100 do 1300 mm</t>
  </si>
  <si>
    <t>-552929419</t>
  </si>
  <si>
    <t>https://podminky.urs.cz/item/CS_URS_2023_01/162201511</t>
  </si>
  <si>
    <t>162201520</t>
  </si>
  <si>
    <t>Vodorovné přemístění větví, kmenů nebo pařezů s naložením, složením a dopravou do 1000 m pařezů kmenů, průměru přes 900 do 1100 mm</t>
  </si>
  <si>
    <t>-1349569721</t>
  </si>
  <si>
    <t>https://podminky.urs.cz/item/CS_URS_2023_01/162201520</t>
  </si>
  <si>
    <t>26</t>
  </si>
  <si>
    <t>162201521</t>
  </si>
  <si>
    <t>Vodorovné přemístění větví, kmenů nebo pařezů s naložením, složením a dopravou do 1000 m pařezů kmenů, průměru přes 1100 do 1300 mm</t>
  </si>
  <si>
    <t>223573718</t>
  </si>
  <si>
    <t>https://podminky.urs.cz/item/CS_URS_2023_01/162201521</t>
  </si>
  <si>
    <t>27</t>
  </si>
  <si>
    <t>162301934</t>
  </si>
  <si>
    <t>Vodorovné přemístění větví, kmenů nebo pařezů s naložením, složením a dopravou Příplatek k cenám za každých dalších i započatých 1000 m přes 1000 m větví stromů listnatých, průměru kmene přes 700 do 900 mm</t>
  </si>
  <si>
    <t>-1123337748</t>
  </si>
  <si>
    <t>https://podminky.urs.cz/item/CS_URS_2023_01/162301934</t>
  </si>
  <si>
    <t>5*2</t>
  </si>
  <si>
    <t>28</t>
  </si>
  <si>
    <t>162301935</t>
  </si>
  <si>
    <t>Vodorovné přemístění větví, kmenů nebo pařezů s naložením, složením a dopravou Příplatek k cenám za každých dalších i započatých 1000 m přes 1000 m větví stromů listnatých, průměru kmene přes 900 do 1100 mm</t>
  </si>
  <si>
    <t>-490919672</t>
  </si>
  <si>
    <t>https://podminky.urs.cz/item/CS_URS_2023_01/162301935</t>
  </si>
  <si>
    <t>2*2</t>
  </si>
  <si>
    <t>29</t>
  </si>
  <si>
    <t>162301936</t>
  </si>
  <si>
    <t>Vodorovné přemístění větví, kmenů nebo pařezů s naložením, složením a dopravou Příplatek k cenám za každých dalších i započatých 1000 m přes 1000 m větví stromů listnatých, průměru kmene přes 1100 do 1300 mm</t>
  </si>
  <si>
    <t>618980941</t>
  </si>
  <si>
    <t>https://podminky.urs.cz/item/CS_URS_2023_01/162301936</t>
  </si>
  <si>
    <t>30</t>
  </si>
  <si>
    <t>162301971</t>
  </si>
  <si>
    <t>Vodorovné přemístění větví, kmenů nebo pařezů s naložením, složením a dopravou Příplatek k cenám za každých dalších i započatých 1000 m přes 1000 m pařezů kmenů, průměru přes 100 do 300 mm</t>
  </si>
  <si>
    <t>-240768588</t>
  </si>
  <si>
    <t>https://podminky.urs.cz/item/CS_URS_2023_01/162301971</t>
  </si>
  <si>
    <t>31</t>
  </si>
  <si>
    <t>162301973</t>
  </si>
  <si>
    <t>Vodorovné přemístění větví, kmenů nebo pařezů s naložením, složením a dopravou Příplatek k cenám za každých dalších i započatých 1000 m přes 1000 m pařezů kmenů, průměru přes 500 do 700 mm</t>
  </si>
  <si>
    <t>-436444556</t>
  </si>
  <si>
    <t>https://podminky.urs.cz/item/CS_URS_2023_01/162301973</t>
  </si>
  <si>
    <t>1*2</t>
  </si>
  <si>
    <t>32</t>
  </si>
  <si>
    <t>162301974</t>
  </si>
  <si>
    <t>Vodorovné přemístění větví, kmenů nebo pařezů s naložením, složením a dopravou Příplatek k cenám za každých dalších i započatých 1000 m přes 1000 m pařezů kmenů, průměru přes 700 do 900 mm</t>
  </si>
  <si>
    <t>-543574688</t>
  </si>
  <si>
    <t>https://podminky.urs.cz/item/CS_URS_2023_01/162301974</t>
  </si>
  <si>
    <t>33</t>
  </si>
  <si>
    <t>162301975</t>
  </si>
  <si>
    <t>Vodorovné přemístění větví, kmenů nebo pařezů s naložením, složením a dopravou Příplatek k cenám za každých dalších i započatých 1000 m přes 1000 m pařezů kmenů, průměru přes 900 do 1100 mm</t>
  </si>
  <si>
    <t>-976786188</t>
  </si>
  <si>
    <t>https://podminky.urs.cz/item/CS_URS_2023_01/162301975</t>
  </si>
  <si>
    <t>34</t>
  </si>
  <si>
    <t>162301976</t>
  </si>
  <si>
    <t>Vodorovné přemístění větví, kmenů nebo pařezů s naložením, složením a dopravou Příplatek k cenám za každých dalších i započatých 1000 m přes 1000 m pařezů kmenů, průměru přes 1100 do 1300 mm</t>
  </si>
  <si>
    <t>-1141213617</t>
  </si>
  <si>
    <t>https://podminky.urs.cz/item/CS_URS_2023_01/162301976</t>
  </si>
  <si>
    <t>35</t>
  </si>
  <si>
    <t>952366510</t>
  </si>
  <si>
    <t>"humózní hlína-mezideponie" 188*2</t>
  </si>
  <si>
    <t>36</t>
  </si>
  <si>
    <t>167151111</t>
  </si>
  <si>
    <t>Nakládání, skládání a překládání neulehlého výkopku nebo sypaniny strojně nakládání, množství přes 100 m3, z hornin třídy těžitelnosti I, skupiny 1 až 3</t>
  </si>
  <si>
    <t>954015620</t>
  </si>
  <si>
    <t>https://podminky.urs.cz/item/CS_URS_2023_01/167151111</t>
  </si>
  <si>
    <t>"humózní hlína-mezideponie" 188</t>
  </si>
  <si>
    <t>37</t>
  </si>
  <si>
    <t>171103202</t>
  </si>
  <si>
    <t>Uložení netříděných sypanin do zemních hrází z hornin třídy těžitelnosti I a II, skupiny 1 až 4 pro jakoukoliv šířku koruny přehradních a jiných vodních nádrží se zhutněním do 100 % PS - koef. C s příměsí jílové hlíny přes 20 do 50 % objemu</t>
  </si>
  <si>
    <t>717351396</t>
  </si>
  <si>
    <t>https://podminky.urs.cz/item/CS_URS_2023_01/171103202</t>
  </si>
  <si>
    <t>"zemina do hráze" 2160</t>
  </si>
  <si>
    <t>38</t>
  </si>
  <si>
    <t>-1956698383</t>
  </si>
  <si>
    <t>39</t>
  </si>
  <si>
    <t>-1075924572</t>
  </si>
  <si>
    <t>1780*1,8</t>
  </si>
  <si>
    <t>40</t>
  </si>
  <si>
    <t>181351113</t>
  </si>
  <si>
    <t>Rozprostření a urovnání ornice v rovině nebo ve svahu sklonu do 1:5 strojně při souvislé ploše přes 500 m2, tl. vrstvy do 200 mm</t>
  </si>
  <si>
    <t>963580908</t>
  </si>
  <si>
    <t>https://podminky.urs.cz/item/CS_URS_2023_01/181351113</t>
  </si>
  <si>
    <t>"uprava koruny hráze" 72</t>
  </si>
  <si>
    <t>41</t>
  </si>
  <si>
    <t>181411121</t>
  </si>
  <si>
    <t>Založení trávníku na půdě předem připravené plochy do 1000 m2 výsevem včetně utažení lučního v rovině nebo na svahu do 1:5</t>
  </si>
  <si>
    <t>641212890</t>
  </si>
  <si>
    <t>https://podminky.urs.cz/item/CS_URS_2023_01/181411121</t>
  </si>
  <si>
    <t>42</t>
  </si>
  <si>
    <t>M</t>
  </si>
  <si>
    <t>00572474</t>
  </si>
  <si>
    <t>osivo směs travní krajinná-svahová</t>
  </si>
  <si>
    <t>kg</t>
  </si>
  <si>
    <t>-1263173769</t>
  </si>
  <si>
    <t>(64+334)*0,025</t>
  </si>
  <si>
    <t>43</t>
  </si>
  <si>
    <t>181411122</t>
  </si>
  <si>
    <t>Založení trávníku na půdě předem připravené plochy do 1000 m2 výsevem včetně utažení lučního na svahu přes 1:5 do 1:2</t>
  </si>
  <si>
    <t>-1956774887</t>
  </si>
  <si>
    <t>https://podminky.urs.cz/item/CS_URS_2023_01/181411122</t>
  </si>
  <si>
    <t>"návodní líc" 64</t>
  </si>
  <si>
    <t>"vzdušní líc" 334</t>
  </si>
  <si>
    <t>44</t>
  </si>
  <si>
    <t>00572472</t>
  </si>
  <si>
    <t>osivo směs travní krajinná-rovinná</t>
  </si>
  <si>
    <t>-1722510943</t>
  </si>
  <si>
    <t>72*0,025</t>
  </si>
  <si>
    <t>45</t>
  </si>
  <si>
    <t>181951112</t>
  </si>
  <si>
    <t>Úprava pláně vyrovnáním výškových rozdílů strojně v hornině třídy těžitelnosti I, skupiny 1 až 3 se zhutněním</t>
  </si>
  <si>
    <t>1202361863</t>
  </si>
  <si>
    <t>https://podminky.urs.cz/item/CS_URS_2023_01/181951112</t>
  </si>
  <si>
    <t>"základová spára" 1117</t>
  </si>
  <si>
    <t>"koruna hráze" 80*5</t>
  </si>
  <si>
    <t>46</t>
  </si>
  <si>
    <t>182111111</t>
  </si>
  <si>
    <t>Zpevnění svahu tkaninou nebo rohoží na svahu sklonu přes 1:2 do 1:1</t>
  </si>
  <si>
    <t>1383447522</t>
  </si>
  <si>
    <t>https://podminky.urs.cz/item/CS_URS_2023_01/182111111</t>
  </si>
  <si>
    <t>47</t>
  </si>
  <si>
    <t>61894010</t>
  </si>
  <si>
    <t>síť kokosová (400 g/m2) 2x50m</t>
  </si>
  <si>
    <t>-1552055837</t>
  </si>
  <si>
    <t>"vzdušní líc" 334*1,1</t>
  </si>
  <si>
    <t>48</t>
  </si>
  <si>
    <t>182251101</t>
  </si>
  <si>
    <t>Svahování trvalých svahů do projektovaných profilů strojně s potřebným přemístěním výkopku při svahování násypů v jakékoliv hornině</t>
  </si>
  <si>
    <t>-1203371134</t>
  </si>
  <si>
    <t>https://podminky.urs.cz/item/CS_URS_2023_01/182251101</t>
  </si>
  <si>
    <t>"návodní líc" 650</t>
  </si>
  <si>
    <t>49</t>
  </si>
  <si>
    <t>182351133</t>
  </si>
  <si>
    <t>Rozprostření a urovnání ornice ve svahu sklonu přes 1:5 strojně při souvislé ploše přes 500 m2, tl. vrstvy do 200 mm</t>
  </si>
  <si>
    <t>1927665947</t>
  </si>
  <si>
    <t>https://podminky.urs.cz/item/CS_URS_2023_01/182351133</t>
  </si>
  <si>
    <t>50</t>
  </si>
  <si>
    <t>185804312</t>
  </si>
  <si>
    <t>Zalití rostlin vodou plochy záhonů jednotlivě přes 20 m2</t>
  </si>
  <si>
    <t>-123507027</t>
  </si>
  <si>
    <t>https://podminky.urs.cz/item/CS_URS_2023_01/185804312</t>
  </si>
  <si>
    <t>"5x" ((64+334+72)*0,015)*5</t>
  </si>
  <si>
    <t>51</t>
  </si>
  <si>
    <t>R1001</t>
  </si>
  <si>
    <t>zemina vhodná k násypu homogenní hráze</t>
  </si>
  <si>
    <t>-317870686</t>
  </si>
  <si>
    <t>2160</t>
  </si>
  <si>
    <t>52</t>
  </si>
  <si>
    <t>457531111</t>
  </si>
  <si>
    <t>Filtrační vrstvy jakékoliv tloušťky a sklonu z hrubého drceného kameniva bez zhutnění, frakce od 4-8 do 22-32 mm</t>
  </si>
  <si>
    <t>74378872</t>
  </si>
  <si>
    <t>https://podminky.urs.cz/item/CS_URS_2023_01/457531111</t>
  </si>
  <si>
    <t>"patní drén" 80*1,44</t>
  </si>
  <si>
    <t>53</t>
  </si>
  <si>
    <t>457542111</t>
  </si>
  <si>
    <t>Filtrační vrstvy jakékoliv tloušťky a sklonu ze štěrkodrti se zhutněním do 10 pojezdů/m3, frakce od 0-22 do 0-63 mm</t>
  </si>
  <si>
    <t>-995328059</t>
  </si>
  <si>
    <t>https://podminky.urs.cz/item/CS_URS_2023_01/457542111</t>
  </si>
  <si>
    <t>"patní drén, frakce 0-32" 80*0,765</t>
  </si>
  <si>
    <t>"frakce 0-32" 586*0,15</t>
  </si>
  <si>
    <t>54</t>
  </si>
  <si>
    <t>-1510726088</t>
  </si>
  <si>
    <t>"pata" 101,9</t>
  </si>
  <si>
    <t>55</t>
  </si>
  <si>
    <t>1399627320</t>
  </si>
  <si>
    <t>"pata" 144,0</t>
  </si>
  <si>
    <t>56</t>
  </si>
  <si>
    <t>464511122</t>
  </si>
  <si>
    <t>Pohoz dna nebo svahů jakékoliv tloušťky z kamene záhozového z terénu, hmotnosti jednotlivých kamenů do 200 kg</t>
  </si>
  <si>
    <t>-457986892</t>
  </si>
  <si>
    <t>https://podminky.urs.cz/item/CS_URS_2023_01/464511122</t>
  </si>
  <si>
    <t>"kámen do 80 kg" 586*0,3</t>
  </si>
  <si>
    <t>Komunikace</t>
  </si>
  <si>
    <t>57</t>
  </si>
  <si>
    <t>564751111</t>
  </si>
  <si>
    <t>Podklad nebo kryt z kameniva hrubého drceného vel. 32-63 mm s rozprostřením a zhutněním plochy přes 100 m2, po zhutnění tl. 150 mm</t>
  </si>
  <si>
    <t>1657219021</t>
  </si>
  <si>
    <t>https://podminky.urs.cz/item/CS_URS_2023_01/564751111</t>
  </si>
  <si>
    <t>80*3,0</t>
  </si>
  <si>
    <t>Trubní vedení</t>
  </si>
  <si>
    <t>58</t>
  </si>
  <si>
    <t>871238111</t>
  </si>
  <si>
    <t>Kladení drenážního potrubí z plastických hmot do připravené rýhy z tvrdého PVC, průměru přes 150 do 200 mm</t>
  </si>
  <si>
    <t>m</t>
  </si>
  <si>
    <t>1782449058</t>
  </si>
  <si>
    <t>https://podminky.urs.cz/item/CS_URS_2023_01/871238111</t>
  </si>
  <si>
    <t>80</t>
  </si>
  <si>
    <t>59</t>
  </si>
  <si>
    <t>28611226</t>
  </si>
  <si>
    <t>trubka drenážní flexibilní celoperforovaná PVC-U SN 4 DN 200 pro meliorace, dočasné nebo odlehčovací drenáže</t>
  </si>
  <si>
    <t>677981035</t>
  </si>
  <si>
    <t>80*1,083</t>
  </si>
  <si>
    <t>60</t>
  </si>
  <si>
    <t>895611111</t>
  </si>
  <si>
    <t>Drenážní výusť z trub betonových</t>
  </si>
  <si>
    <t>815664730</t>
  </si>
  <si>
    <t>https://podminky.urs.cz/item/CS_URS_2023_01/895611111</t>
  </si>
  <si>
    <t>Ostatní konstrukce a práce, bourání</t>
  </si>
  <si>
    <t>61</t>
  </si>
  <si>
    <t>961044111</t>
  </si>
  <si>
    <t>Bourání základů z betonu prostého</t>
  </si>
  <si>
    <t>1937648226</t>
  </si>
  <si>
    <t>https://podminky.urs.cz/item/CS_URS_2023_01/961044111</t>
  </si>
  <si>
    <t>"požerák, potrubí, schody" 10,1</t>
  </si>
  <si>
    <t>62</t>
  </si>
  <si>
    <t>1278904119</t>
  </si>
  <si>
    <t>63</t>
  </si>
  <si>
    <t>-897382774</t>
  </si>
  <si>
    <t>64</t>
  </si>
  <si>
    <t>-7242008</t>
  </si>
  <si>
    <t>65</t>
  </si>
  <si>
    <t>2079371837</t>
  </si>
  <si>
    <t>66</t>
  </si>
  <si>
    <t>1967918793</t>
  </si>
  <si>
    <t>SO-01.3 - Sdružený objekt</t>
  </si>
  <si>
    <t xml:space="preserve">    2 - Zakládání</t>
  </si>
  <si>
    <t xml:space="preserve">    3 - Svislé a kompletní konstrukce</t>
  </si>
  <si>
    <t>PSV - Práce a dodávky PSV</t>
  </si>
  <si>
    <t xml:space="preserve">    767 - Konstrukce zámečnické</t>
  </si>
  <si>
    <t xml:space="preserve">    783 - Dokončovací práce - nátěry</t>
  </si>
  <si>
    <t>115001105</t>
  </si>
  <si>
    <t>Převedení vody potrubím průměru DN přes 300 do 600</t>
  </si>
  <si>
    <t>-1343195234</t>
  </si>
  <si>
    <t>https://podminky.urs.cz/item/CS_URS_2023_01/115001105</t>
  </si>
  <si>
    <t>"po dobu výstavby sdruženého objektu" 25</t>
  </si>
  <si>
    <t>69043762</t>
  </si>
  <si>
    <t>120</t>
  </si>
  <si>
    <t>2132454385</t>
  </si>
  <si>
    <t>122251103</t>
  </si>
  <si>
    <t>Odkopávky a prokopávky nezapažené strojně v hornině třídy těžitelnosti I skupiny 3 přes 50 do 100 m3</t>
  </si>
  <si>
    <t>560020040</t>
  </si>
  <si>
    <t>https://podminky.urs.cz/item/CS_URS_2023_01/122251103</t>
  </si>
  <si>
    <t>"pod objektem" 23,5</t>
  </si>
  <si>
    <t>124353100</t>
  </si>
  <si>
    <t>Vykopávky pro koryta vodotečí strojně v hornině třídy těžitelnosti II skupiny 4 do 100 m3</t>
  </si>
  <si>
    <t>388004362</t>
  </si>
  <si>
    <t>https://podminky.urs.cz/item/CS_URS_2023_01/124353100</t>
  </si>
  <si>
    <t>67,6</t>
  </si>
  <si>
    <t>132351101</t>
  </si>
  <si>
    <t>Hloubení nezapažených rýh šířky do 800 mm strojně s urovnáním dna do předepsaného profilu a spádu v hornině třídy těžitelnosti II skupiny 4 do 20 m3</t>
  </si>
  <si>
    <t>-746912181</t>
  </si>
  <si>
    <t>https://podminky.urs.cz/item/CS_URS_2023_01/132351101</t>
  </si>
  <si>
    <t>"práh" 5,2*0,5*1,0</t>
  </si>
  <si>
    <t>"OZ" 6,2*0,8*0,9</t>
  </si>
  <si>
    <t>-725494363</t>
  </si>
  <si>
    <t>23,5</t>
  </si>
  <si>
    <t>162551128</t>
  </si>
  <si>
    <t>Vodorovné přemístění výkopku nebo sypaniny po suchu na obvyklém dopravním prostředku, bez naložení výkopku, avšak se složením bez rozhrnutí z horniny třídy těžitelnosti II skupiny 4 a 5 na vzdálenost přes 2 500 do 3 000 m</t>
  </si>
  <si>
    <t>474345613</t>
  </si>
  <si>
    <t>https://podminky.urs.cz/item/CS_URS_2023_01/162551128</t>
  </si>
  <si>
    <t>67,6+7,064</t>
  </si>
  <si>
    <t>1206694275</t>
  </si>
  <si>
    <t>23,5+67,6+7,064</t>
  </si>
  <si>
    <t>-710626529</t>
  </si>
  <si>
    <t>(23,5+67,6+7,064)*1,8</t>
  </si>
  <si>
    <t>764271323</t>
  </si>
  <si>
    <t>31,1</t>
  </si>
  <si>
    <t>"pod potrubím" 2,4*19,5</t>
  </si>
  <si>
    <t>181951114</t>
  </si>
  <si>
    <t>Úprava pláně vyrovnáním výškových rozdílů strojně v hornině třídy těžitelnosti II, skupiny 4 a 5 se zhutněním</t>
  </si>
  <si>
    <t>-909303372</t>
  </si>
  <si>
    <t>https://podminky.urs.cz/item/CS_URS_2023_01/181951114</t>
  </si>
  <si>
    <t>"pod záhozem" 11,4</t>
  </si>
  <si>
    <t>182151112</t>
  </si>
  <si>
    <t>Svahování trvalých svahů do projektovaných profilů strojně s potřebným přemístěním výkopku při svahování v zářezech v hornině třídy těžitelnosti II, skupiny 4 a 5</t>
  </si>
  <si>
    <t>-1897110934</t>
  </si>
  <si>
    <t>https://podminky.urs.cz/item/CS_URS_2023_01/182151112</t>
  </si>
  <si>
    <t>"pod záhozem" 31,4</t>
  </si>
  <si>
    <t>Zakládání</t>
  </si>
  <si>
    <t>273322511</t>
  </si>
  <si>
    <t>Základy z betonu železového (bez výztuže) desky z betonu se zvýšenými nároky na prostředí tř. C 25/30</t>
  </si>
  <si>
    <t>662177025</t>
  </si>
  <si>
    <t>https://podminky.urs.cz/item/CS_URS_2023_01/273322511</t>
  </si>
  <si>
    <t>31,1*0,15</t>
  </si>
  <si>
    <t>"OZ" 6,2*0,9*0,1</t>
  </si>
  <si>
    <t>273351121</t>
  </si>
  <si>
    <t>Bednění základů desek zřízení</t>
  </si>
  <si>
    <t>-550896239</t>
  </si>
  <si>
    <t>https://podminky.urs.cz/item/CS_URS_2023_01/273351121</t>
  </si>
  <si>
    <t>21,1*0,15</t>
  </si>
  <si>
    <t>273351122</t>
  </si>
  <si>
    <t>Bednění základů desek odstranění</t>
  </si>
  <si>
    <t>-1386757914</t>
  </si>
  <si>
    <t>https://podminky.urs.cz/item/CS_URS_2023_01/273351122</t>
  </si>
  <si>
    <t>273362021</t>
  </si>
  <si>
    <t>Výztuž základů desek ze svařovaných sítí z drátů typu KARI</t>
  </si>
  <si>
    <t>-493190351</t>
  </si>
  <si>
    <t>https://podminky.urs.cz/item/CS_URS_2023_01/273362021</t>
  </si>
  <si>
    <t>(31,1*0,00303)*1,05</t>
  </si>
  <si>
    <t>"OZ" ((6,2*0,9)*0,00303)*1,05</t>
  </si>
  <si>
    <t>Svislé a kompletní konstrukce</t>
  </si>
  <si>
    <t>317321017</t>
  </si>
  <si>
    <t>Římsy opěrných zdí a valů z betonu železového tř. C 25/30</t>
  </si>
  <si>
    <t>606905214</t>
  </si>
  <si>
    <t>https://podminky.urs.cz/item/CS_URS_2023_01/317321017</t>
  </si>
  <si>
    <t>"OZ" 6,2*0,6*0,1</t>
  </si>
  <si>
    <t>317351105</t>
  </si>
  <si>
    <t>Bednění klenbových pásů, říms nebo překladů říms nebo žlabových říms včetně podpěrné konstrukce vzepřené nebo podepřené jakéhokoliv tvaru a délky vyložení při výšce spodní hrany konstrukce do 6 m nad nejblíže nižší podlahou zřízení</t>
  </si>
  <si>
    <t>963693083</t>
  </si>
  <si>
    <t>https://podminky.urs.cz/item/CS_URS_2023_01/317351105</t>
  </si>
  <si>
    <t>"OZ" (6,2*2+0,6*2)*0,2</t>
  </si>
  <si>
    <t>317351106</t>
  </si>
  <si>
    <t>Bednění klenbových pásů, říms nebo překladů říms nebo žlabových říms včetně podpěrné konstrukce vzepřené nebo podepřené jakéhokoliv tvaru a délky vyložení při výšce spodní hrany konstrukce do 6 m nad nejblíže nižší podlahou odstranění</t>
  </si>
  <si>
    <t>-787827642</t>
  </si>
  <si>
    <t>https://podminky.urs.cz/item/CS_URS_2023_01/317351106</t>
  </si>
  <si>
    <t>317361016</t>
  </si>
  <si>
    <t>Výztuž říms opěrných zdí a valů z oceli 10 505 (R) nebo BSt 500</t>
  </si>
  <si>
    <t>-1556910525</t>
  </si>
  <si>
    <t>https://podminky.urs.cz/item/CS_URS_2023_01/317361016</t>
  </si>
  <si>
    <t>"OZ" (6,1*0,5)*0,079</t>
  </si>
  <si>
    <t>321213345</t>
  </si>
  <si>
    <t>Zdivo nadzákladové z lomového kamene vodních staveb přehrad, jezů a plavebních komor, spodní stavby vodních elektráren, odběrných věží a výpustných zařízení, opěrných zdí, šachet, šachtic a ostatních konstrukcí obkladní z lomového kamene lomařsky upraveného s vyspárováním, na cementovou maltu</t>
  </si>
  <si>
    <t>349656853</t>
  </si>
  <si>
    <t>https://podminky.urs.cz/item/CS_URS_2023_01/321213345</t>
  </si>
  <si>
    <t>11,5*0,2*3,65+2*0,2*4,6</t>
  </si>
  <si>
    <t>"OZ" 1,95</t>
  </si>
  <si>
    <t>321311116</t>
  </si>
  <si>
    <t>Konstrukce vodních staveb z betonu přehrad, jezů a plavebních komor, spodní stavby vodních elektráren, jader přehrad, odběrných věží a výpustných zařízení, opěrných zdí, šachet, šachtic a ostatních konstrukcí prostého pro prostředí s mrazovými cykly tř. C 30/37</t>
  </si>
  <si>
    <t>-62322432</t>
  </si>
  <si>
    <t>https://podminky.urs.cz/item/CS_URS_2023_01/321311116</t>
  </si>
  <si>
    <t>"opěrný blok" 1,2*0,5*1,2</t>
  </si>
  <si>
    <t>321321116</t>
  </si>
  <si>
    <t>Konstrukce vodních staveb z betonu přehrad, jezů a plavebních komor, spodní stavby vodních elektráren, jader přehrad, odběrných věží a výpustných zařízení, opěrných zdí, šachet, šachtic a ostatních konstrukcí železového pro prostředí s mrazovými cykly tř. C 30/37</t>
  </si>
  <si>
    <t>-1452696001</t>
  </si>
  <si>
    <t>https://podminky.urs.cz/item/CS_URS_2023_01/321321116</t>
  </si>
  <si>
    <t>"dno" 28,9*0,6</t>
  </si>
  <si>
    <t>"stěny" 34,1+7,44</t>
  </si>
  <si>
    <t>"OZ" 9,9</t>
  </si>
  <si>
    <t>321351010</t>
  </si>
  <si>
    <t>Bednění konstrukcí z betonu prostého nebo železového vodních staveb přehrad, jezů a plavebních komor, spodní stavby vodních elektráren, jader přehrad, odběrných věží a výpustných zařízení, opěrných zdí, šachet, šachtic a ostatních konstrukcí zřízení ploch rovinných</t>
  </si>
  <si>
    <t>-81188713</t>
  </si>
  <si>
    <t>https://podminky.urs.cz/item/CS_URS_2023_01/321351010</t>
  </si>
  <si>
    <t>60,8</t>
  </si>
  <si>
    <t>"OZ1" 25,8</t>
  </si>
  <si>
    <t>321351020</t>
  </si>
  <si>
    <t>Bednění konstrukcí z betonu prostého nebo železového vodních staveb přehrad, jezů a plavebních komor, spodní stavby vodních elektráren, jader přehrad, odběrných věží a výpustných zařízení, opěrných zdí, šachet, šachtic a ostatních konstrukcí zřízení ploch válcově zakřivených</t>
  </si>
  <si>
    <t>-169593061</t>
  </si>
  <si>
    <t>https://podminky.urs.cz/item/CS_URS_2023_01/321351020</t>
  </si>
  <si>
    <t>88,9</t>
  </si>
  <si>
    <t>321352010</t>
  </si>
  <si>
    <t>Bednění konstrukcí z betonu prostého nebo železového vodních staveb přehrad, jezů a plavebních komor, spodní stavby vodních elektráren, jader přehrad, odběrných věží a výpustných zařízení, opěrných zdí, šachet, šachtic a ostatních konstrukcí odstranění ploch rovinných</t>
  </si>
  <si>
    <t>1388752902</t>
  </si>
  <si>
    <t>https://podminky.urs.cz/item/CS_URS_2023_01/321352010</t>
  </si>
  <si>
    <t>321352020</t>
  </si>
  <si>
    <t>Bednění konstrukcí z betonu prostého nebo železového vodních staveb přehrad, jezů a plavebních komor, spodní stavby vodních elektráren, jader přehrad, odběrných věží a výpustných zařízení, opěrných zdí, šachet, šachtic a ostatních konstrukcí odstranění ploch válcově zakřivených</t>
  </si>
  <si>
    <t>-1241811753</t>
  </si>
  <si>
    <t>https://podminky.urs.cz/item/CS_URS_2023_01/321352020</t>
  </si>
  <si>
    <t>321366111</t>
  </si>
  <si>
    <t>Výztuž železobetonových konstrukcí vodních staveb přehrad, jezů a plavebních komor, spodní stavby vodních elektráren, jader přehrad, odběrných věží a výpustných zařízení, opěrných zdí, šachet, šachtic a ostatních konstrukcí jednotlivé pruty průměru do 12 mm, z oceli 10 505 (R) nebo BSt 500</t>
  </si>
  <si>
    <t>1314138522</t>
  </si>
  <si>
    <t>https://podminky.urs.cz/item/CS_URS_2023_01/321366111</t>
  </si>
  <si>
    <t>3,2609</t>
  </si>
  <si>
    <t>"OZ" 40*0,82*0,00395</t>
  </si>
  <si>
    <t>321368211</t>
  </si>
  <si>
    <t>Výztuž železobetonových konstrukcí vodních staveb přehrad, jezů a plavebních komor, spodní stavby vodních elektráren, jader přehrad, odběrných věží a výpustných zařízení, opěrných zdí, šachet, šachtic a ostatních konstrukcí svařované sítě z ocelových tažených drátů jakéhokoliv druhu oceli jakéhokoliv průměru a roztečí</t>
  </si>
  <si>
    <t>-350595147</t>
  </si>
  <si>
    <t>https://podminky.urs.cz/item/CS_URS_2023_01/321368211</t>
  </si>
  <si>
    <t>0,3575*1,05</t>
  </si>
  <si>
    <t>"OZ" (35,4*0,0054)*1,05</t>
  </si>
  <si>
    <t>"obetonování potrubí" (7,3*19,5*0,0054)*1,05</t>
  </si>
  <si>
    <t>R3001</t>
  </si>
  <si>
    <t>Vylamovací lišta R12/150</t>
  </si>
  <si>
    <t>-1736358432</t>
  </si>
  <si>
    <t>4,0*2</t>
  </si>
  <si>
    <t>R3003</t>
  </si>
  <si>
    <t>Kamenné bloky - kamenořez_x000d_
rozměr dle stavebního výkresu</t>
  </si>
  <si>
    <t>1344233543</t>
  </si>
  <si>
    <t>1,637</t>
  </si>
  <si>
    <t>451315111</t>
  </si>
  <si>
    <t>Podkladní nebo vyrovnávací vrstva z betonu prostého tř. C 25/30, ve vrstvě do 100 mm</t>
  </si>
  <si>
    <t>-526416462</t>
  </si>
  <si>
    <t>https://podminky.urs.cz/item/CS_URS_2023_01/451315111</t>
  </si>
  <si>
    <t>"pod dlažbu" 12,6*2</t>
  </si>
  <si>
    <t>452218142</t>
  </si>
  <si>
    <t>Zajišťovací práh z upraveného lomového kamene na dně a ve svahu melioračních kanálů, s patkami nebo bez patek s dlažbovitou úpravou viditelných ploch na cementovou maltu</t>
  </si>
  <si>
    <t>221851454</t>
  </si>
  <si>
    <t>https://podminky.urs.cz/item/CS_URS_2023_01/452218142</t>
  </si>
  <si>
    <t>5,2*0,5*1,0</t>
  </si>
  <si>
    <t>457532111</t>
  </si>
  <si>
    <t>Filtrační vrstvy jakékoliv tloušťky a sklonu z hrubého drceného kameniva se zhutněním do 10 pojezdů/m3, frakce od 4-8 do 22-32 mm</t>
  </si>
  <si>
    <t>-1644515052</t>
  </si>
  <si>
    <t>https://podminky.urs.cz/item/CS_URS_2023_01/457532111</t>
  </si>
  <si>
    <t>"pod záhozem" (11,4+31,4)*0,15</t>
  </si>
  <si>
    <t>462512161</t>
  </si>
  <si>
    <t>Zához z lomového kamene neupraveného provedený ze břehu nebo z lešení, do sucha nebo do vody záhozového, hmotnost jednotlivých kamenů do 200 kg bez výplně mezer</t>
  </si>
  <si>
    <t>320187902</t>
  </si>
  <si>
    <t>https://podminky.urs.cz/item/CS_URS_2023_01/462512161</t>
  </si>
  <si>
    <t>(11,4+31,4)*0,6</t>
  </si>
  <si>
    <t>462512169</t>
  </si>
  <si>
    <t>Zához z lomového kamene neupraveného provedený ze břehu nebo z lešení, do sucha nebo do vody záhozového, hmotnost jednotlivých kamenů do 200 kg Příplatek k ceně za urovnání líce záhozu</t>
  </si>
  <si>
    <t>-583254440</t>
  </si>
  <si>
    <t>https://podminky.urs.cz/item/CS_URS_2023_01/462512169</t>
  </si>
  <si>
    <t>11,4+31,4</t>
  </si>
  <si>
    <t>463212111</t>
  </si>
  <si>
    <t>Rovnanina z lomového kamene upraveného, tříděného jakékoliv tloušťky rovnaniny s vyklínováním spár a dutin úlomky kamene</t>
  </si>
  <si>
    <t>-151141648</t>
  </si>
  <si>
    <t>https://podminky.urs.cz/item/CS_URS_2023_01/463212111</t>
  </si>
  <si>
    <t>3,8*0,3</t>
  </si>
  <si>
    <t>465513227</t>
  </si>
  <si>
    <t>Dlažba z lomového kamene lomařsky upraveného na cementovou maltu, s vyspárováním cementovou maltou, tl. kamene 250 mm</t>
  </si>
  <si>
    <t>-1648121222</t>
  </si>
  <si>
    <t>https://podminky.urs.cz/item/CS_URS_2023_01/465513227</t>
  </si>
  <si>
    <t>12,6</t>
  </si>
  <si>
    <t>820521113</t>
  </si>
  <si>
    <t>Přeseknutí železobetonové trouby v rovině kolmé nebo skloněné k ose trouby, se začištěním DN přes 1000 do 1200 mm</t>
  </si>
  <si>
    <t>891125616</t>
  </si>
  <si>
    <t>https://podminky.urs.cz/item/CS_URS_2023_01/820521113</t>
  </si>
  <si>
    <t>822522112</t>
  </si>
  <si>
    <t>Montáž potrubí z trub železobetonových hrdlových v otevřeném výkopu ve sklonu do 20 % s integrovaným pryžovým těsněním DN 1200</t>
  </si>
  <si>
    <t>1361278276</t>
  </si>
  <si>
    <t>https://podminky.urs.cz/item/CS_URS_2023_01/822522112</t>
  </si>
  <si>
    <t>20,5</t>
  </si>
  <si>
    <t>59222004</t>
  </si>
  <si>
    <t>trouba ŽB hrdlová DN 1200</t>
  </si>
  <si>
    <t>-1328736437</t>
  </si>
  <si>
    <t>899501221</t>
  </si>
  <si>
    <t>Stupadla do šachet a drobných objektů ocelová s PE povlakem vidlicová pro přímé zabudování do hmoždinek</t>
  </si>
  <si>
    <t>892642304</t>
  </si>
  <si>
    <t>https://podminky.urs.cz/item/CS_URS_2023_01/899501221</t>
  </si>
  <si>
    <t>899623181</t>
  </si>
  <si>
    <t>Obetonování potrubí nebo zdiva stok betonem prostým v otevřeném výkopu, betonem tř. C 30/37</t>
  </si>
  <si>
    <t>544036858</t>
  </si>
  <si>
    <t>https://podminky.urs.cz/item/CS_URS_2023_01/899623181</t>
  </si>
  <si>
    <t>2,2*19,5</t>
  </si>
  <si>
    <t>"žebro" 2,4</t>
  </si>
  <si>
    <t>"klíny" 0,32*2</t>
  </si>
  <si>
    <t>899643111</t>
  </si>
  <si>
    <t>Bednění pro obetonování potrubí v otevřeném výkopu</t>
  </si>
  <si>
    <t>-1856059274</t>
  </si>
  <si>
    <t>https://podminky.urs.cz/item/CS_URS_2023_01/899643111</t>
  </si>
  <si>
    <t>(2,05*19,5)*2</t>
  </si>
  <si>
    <t>"žebro" 6,8</t>
  </si>
  <si>
    <t>934956125</t>
  </si>
  <si>
    <t>Přepadová a ochranná zařízení nádrží dřevěná hradítka (dluže požeráku) š.150 mm, bez nátěru, s potřebným kováním z dubového dřeva, tl. 60 mm</t>
  </si>
  <si>
    <t>1361848960</t>
  </si>
  <si>
    <t>https://podminky.urs.cz/item/CS_URS_2023_01/934956125</t>
  </si>
  <si>
    <t>1,07*3,85*2</t>
  </si>
  <si>
    <t>939941112</t>
  </si>
  <si>
    <t>Zřízení těsnění pracovní spáry ocelovým plechem mezi dnem a stěnou</t>
  </si>
  <si>
    <t>-615816515</t>
  </si>
  <si>
    <t>https://podminky.urs.cz/item/CS_URS_2023_01/939941112</t>
  </si>
  <si>
    <t>14,2</t>
  </si>
  <si>
    <t>939941113</t>
  </si>
  <si>
    <t>Zřízení těsnění pracovní spáry ocelovým plechem ve stěně</t>
  </si>
  <si>
    <t>819294635</t>
  </si>
  <si>
    <t>https://podminky.urs.cz/item/CS_URS_2023_01/939941113</t>
  </si>
  <si>
    <t>8,6</t>
  </si>
  <si>
    <t>56284763</t>
  </si>
  <si>
    <t>plech těsnící křížový do smršťovacích spár betonových konstrukcí š 250mm</t>
  </si>
  <si>
    <t>962627630</t>
  </si>
  <si>
    <t>14,2+8,6</t>
  </si>
  <si>
    <t>R93002</t>
  </si>
  <si>
    <t>Vodočetná lať_x000d_
ocelový plech tl. 1,5 mm, smalt_x000d_
délka 4,65 m_x000d_
vč. montáže a dopravy</t>
  </si>
  <si>
    <t>-463318280</t>
  </si>
  <si>
    <t>R93003</t>
  </si>
  <si>
    <t>Těsnění mezi dlužemi, vč. dodávky jílu</t>
  </si>
  <si>
    <t>-1426229381</t>
  </si>
  <si>
    <t>1,4*0,17*3,85</t>
  </si>
  <si>
    <t>977151113</t>
  </si>
  <si>
    <t>Jádrové vrty diamantovými korunkami do stavebních materiálů (železobetonu, betonu, cihel, obkladů, dlažeb, kamene) průměru přes 40 do 50 mm</t>
  </si>
  <si>
    <t>1314608196</t>
  </si>
  <si>
    <t>https://podminky.urs.cz/item/CS_URS_2023_01/977151113</t>
  </si>
  <si>
    <t>"zábradlí požerák" 6*0,2</t>
  </si>
  <si>
    <t>"zábradlí OZ" 6*0,2</t>
  </si>
  <si>
    <t>985331219</t>
  </si>
  <si>
    <t>Dodatečné vlepování betonářské výztuže včetně vyvrtání a vyčištění otvoru chemickou maltou průměr výztuže 25 mm</t>
  </si>
  <si>
    <t>-1809077588</t>
  </si>
  <si>
    <t>https://podminky.urs.cz/item/CS_URS_2023_01/985331219</t>
  </si>
  <si>
    <t>"přelivná hrana" 0,55*19</t>
  </si>
  <si>
    <t>13021058</t>
  </si>
  <si>
    <t>tyč ocelová ohýbaná kruhová žebírková jakost B500B (10 505) výztuž do betonu D 18-28mm</t>
  </si>
  <si>
    <t>-235197240</t>
  </si>
  <si>
    <t>0,8*19*0,00385</t>
  </si>
  <si>
    <t>998321011</t>
  </si>
  <si>
    <t>Přesun hmot pro objekty hráze přehradní zemní a kamenité dopravní vzdálenost do 500 m</t>
  </si>
  <si>
    <t>597740878</t>
  </si>
  <si>
    <t>https://podminky.urs.cz/item/CS_URS_2023_01/998321011</t>
  </si>
  <si>
    <t>PSV</t>
  </si>
  <si>
    <t>Práce a dodávky PSV</t>
  </si>
  <si>
    <t>767</t>
  </si>
  <si>
    <t>Konstrukce zámečnické</t>
  </si>
  <si>
    <t>767161119</t>
  </si>
  <si>
    <t>Montáž zábradlí rovného z trubek nebo tenkostěnných profilů do zdiva, hmotnosti 1 m zábradlí přes 45 kg</t>
  </si>
  <si>
    <t>-1170439726</t>
  </si>
  <si>
    <t>https://podminky.urs.cz/item/CS_URS_2023_01/767161119</t>
  </si>
  <si>
    <t>"požerák" 6,2</t>
  </si>
  <si>
    <t>"OZ" 5,75</t>
  </si>
  <si>
    <t>767161132</t>
  </si>
  <si>
    <t>Montáž zábradlí rovného z trubek nebo tenkostěnných profilů na ocelovou konstrukci, hmotnosti 1 m zábradlí přes 45 kg</t>
  </si>
  <si>
    <t>945433038</t>
  </si>
  <si>
    <t>https://podminky.urs.cz/item/CS_URS_2023_01/767161132</t>
  </si>
  <si>
    <t>"lávka" 10,4*2</t>
  </si>
  <si>
    <t>767995113</t>
  </si>
  <si>
    <t>Montáž ostatních atypických zámečnických konstrukcí hmotnosti přes 10 do 20 kg</t>
  </si>
  <si>
    <t>1325677362</t>
  </si>
  <si>
    <t>https://podminky.urs.cz/item/CS_URS_2023_01/767995113</t>
  </si>
  <si>
    <t>(2*1,52+1,52)*3,76</t>
  </si>
  <si>
    <t>"česle" (((1,45*2+0,6*2)*2,42)+((0,59*12)*0,86))*7</t>
  </si>
  <si>
    <t>767995114</t>
  </si>
  <si>
    <t>Montáž ostatních atypických zámečnických konstrukcí hmotnosti přes 20 do 50 kg</t>
  </si>
  <si>
    <t>1251784364</t>
  </si>
  <si>
    <t>https://podminky.urs.cz/item/CS_URS_2023_01/767995114</t>
  </si>
  <si>
    <t>"vodící drážky" ((4,65*2+1,62)*5,47)*3</t>
  </si>
  <si>
    <t>"zábradlí OZ" (5,75*2+1,3*6)*3,55</t>
  </si>
  <si>
    <t>767995115</t>
  </si>
  <si>
    <t>Montáž ostatních atypických zámečnických konstrukcí hmotnosti přes 50 do 100 kg</t>
  </si>
  <si>
    <t>934222209</t>
  </si>
  <si>
    <t>https://podminky.urs.cz/item/CS_URS_2023_01/767995115</t>
  </si>
  <si>
    <t>"zábradlí požerák" (6,2*2+1,3*6)*3,55</t>
  </si>
  <si>
    <t>"lávka zábradlí"( (10,4*2+1,3*9)*2)*3,55</t>
  </si>
  <si>
    <t>767995117</t>
  </si>
  <si>
    <t>Montáž ostatních atypických zámečnických konstrukcí hmotnosti přes 250 do 500 kg</t>
  </si>
  <si>
    <t>-1156564883</t>
  </si>
  <si>
    <t>https://podminky.urs.cz/item/CS_URS_2023_01/767995117</t>
  </si>
  <si>
    <t>"lávka" 16+42+421+89</t>
  </si>
  <si>
    <t>13011066</t>
  </si>
  <si>
    <t>úhelník ocelový rovnostranný jakost S235JR (11 375) 60x60x5mm</t>
  </si>
  <si>
    <t>201118992</t>
  </si>
  <si>
    <t>"vodící drážky" ((4,65*2+1,62)*0,00547)*3</t>
  </si>
  <si>
    <t>14550240</t>
  </si>
  <si>
    <t>profil ocelový svařovaný jakost S235 průřez čtvercový 40x40x5mm</t>
  </si>
  <si>
    <t>-720055382</t>
  </si>
  <si>
    <t>"lávka" (0,72*11)*0,0053</t>
  </si>
  <si>
    <t>13011045</t>
  </si>
  <si>
    <t>tyč ocelová plochá jakost S235JR (11 375) 100x20mm</t>
  </si>
  <si>
    <t>-407327602</t>
  </si>
  <si>
    <t>"lávka" 1,05*0,0157</t>
  </si>
  <si>
    <t>55347016</t>
  </si>
  <si>
    <t>rošt podlahový lisovaný žárově zinkovaný velikost 30/3mm 1000x1000mm</t>
  </si>
  <si>
    <t>-423300086</t>
  </si>
  <si>
    <t>"lávka" 11</t>
  </si>
  <si>
    <t>55347051</t>
  </si>
  <si>
    <t>rošt podlahový svařovaný žárově zinkovaný velikost 30/3 mm 1500x1000mm</t>
  </si>
  <si>
    <t>-670312004</t>
  </si>
  <si>
    <t>"zakrytí požeráku" 2</t>
  </si>
  <si>
    <t>67</t>
  </si>
  <si>
    <t>13010916</t>
  </si>
  <si>
    <t>ocel profilová jakost S235JR (11 375) průřez UE 160</t>
  </si>
  <si>
    <t>365310826</t>
  </si>
  <si>
    <t>"lávka" (11,2*2)*0,0188</t>
  </si>
  <si>
    <t>68</t>
  </si>
  <si>
    <t>13010508</t>
  </si>
  <si>
    <t>úhelník ocelový nerovnostranný jakost S235JR (11 375) 60x40x5mm</t>
  </si>
  <si>
    <t>-1143714230</t>
  </si>
  <si>
    <t>(2*1,52+1,52)*0,00376</t>
  </si>
  <si>
    <t>"lávka" (10,75*2+1,05*2)*0,00376</t>
  </si>
  <si>
    <t>69</t>
  </si>
  <si>
    <t>13010414</t>
  </si>
  <si>
    <t>úhelník ocelový rovnostranný jakost S235JR (11 375) 40x40x4mm</t>
  </si>
  <si>
    <t>1241034976</t>
  </si>
  <si>
    <t>"česle" ((1,45*2+0,6*2)*0,00242)*7</t>
  </si>
  <si>
    <t>70</t>
  </si>
  <si>
    <t>13010012</t>
  </si>
  <si>
    <t>tyč ocelová kruhová jakost S235JR (11 375) D 12mm</t>
  </si>
  <si>
    <t>-1913306974</t>
  </si>
  <si>
    <t>"česle" ((0,59*12)*0,00086)*7</t>
  </si>
  <si>
    <t>71</t>
  </si>
  <si>
    <t>55283904</t>
  </si>
  <si>
    <t>trubka ocelová bezešvá hladká jakost 11 353 51x4,0mm</t>
  </si>
  <si>
    <t>505713447</t>
  </si>
  <si>
    <t>"zábradlí požerák" 6,2*2+1,3*6</t>
  </si>
  <si>
    <t>"zábradlí OZ" 5,75*2+1,3*6</t>
  </si>
  <si>
    <t>"lávka" (10,4*2+1,3*9)*2</t>
  </si>
  <si>
    <t>72</t>
  </si>
  <si>
    <t>14011062</t>
  </si>
  <si>
    <t>trubka ocelová bezešvá hladká jakost 11 353 89x5mm</t>
  </si>
  <si>
    <t>1013056659</t>
  </si>
  <si>
    <t>"lávka" 0,85*2</t>
  </si>
  <si>
    <t>73</t>
  </si>
  <si>
    <t>998767101</t>
  </si>
  <si>
    <t>Přesun hmot pro zámečnické konstrukce stanovený z hmotnosti přesunovaného materiálu vodorovná dopravní vzdálenost do 50 m v objektech výšky do 6 m</t>
  </si>
  <si>
    <t>1211997192</t>
  </si>
  <si>
    <t>https://podminky.urs.cz/item/CS_URS_2023_01/998767101</t>
  </si>
  <si>
    <t>74</t>
  </si>
  <si>
    <t>R767001</t>
  </si>
  <si>
    <t>Žárové zinkování</t>
  </si>
  <si>
    <t>-1471555481</t>
  </si>
  <si>
    <t>20,8+129,22+247,71+302,46+568</t>
  </si>
  <si>
    <t>783</t>
  </si>
  <si>
    <t>Dokončovací práce - nátěry</t>
  </si>
  <si>
    <t>75</t>
  </si>
  <si>
    <t>783314201</t>
  </si>
  <si>
    <t>Základní antikorozní nátěr zámečnických konstrukcí jednonásobný syntetický standardní</t>
  </si>
  <si>
    <t>465672786</t>
  </si>
  <si>
    <t>https://podminky.urs.cz/item/CS_URS_2023_01/783314201</t>
  </si>
  <si>
    <t>"lávka" 33,5</t>
  </si>
  <si>
    <t>76</t>
  </si>
  <si>
    <t>783315101</t>
  </si>
  <si>
    <t>Mezinátěr zámečnických konstrukcí jednonásobný syntetický standardní</t>
  </si>
  <si>
    <t>2131633344</t>
  </si>
  <si>
    <t>https://podminky.urs.cz/item/CS_URS_2023_01/783315101</t>
  </si>
  <si>
    <t>77</t>
  </si>
  <si>
    <t>783317101</t>
  </si>
  <si>
    <t>Krycí nátěr (email) zámečnických konstrukcí jednonásobný syntetický standardní</t>
  </si>
  <si>
    <t>1820751396</t>
  </si>
  <si>
    <t>https://podminky.urs.cz/item/CS_URS_2023_01/783317101</t>
  </si>
  <si>
    <t>SO-01.4 - Odpadní koryto</t>
  </si>
  <si>
    <t>111251101</t>
  </si>
  <si>
    <t>Odstranění křovin a stromů s odstraněním kořenů strojně průměru kmene do 100 mm v rovině nebo ve svahu sklonu terénu do 1:5, při celkové ploše do 100 m2</t>
  </si>
  <si>
    <t>-639709329</t>
  </si>
  <si>
    <t>https://podminky.urs.cz/item/CS_URS_2023_01/111251101</t>
  </si>
  <si>
    <t>112155311</t>
  </si>
  <si>
    <t>Štěpkování s naložením na dopravní prostředek a odvozem do 20 km keřového porostu středně hustého</t>
  </si>
  <si>
    <t>1852135939</t>
  </si>
  <si>
    <t>https://podminky.urs.cz/item/CS_URS_2023_01/112155311</t>
  </si>
  <si>
    <t>122451101</t>
  </si>
  <si>
    <t>Odkopávky a prokopávky nezapažené strojně v hornině třídy těžitelnosti II skupiny 5 do 20 m3</t>
  </si>
  <si>
    <t>-543799894</t>
  </si>
  <si>
    <t>https://podminky.urs.cz/item/CS_URS_2023_01/122451101</t>
  </si>
  <si>
    <t>"brod" 10,7*0,75</t>
  </si>
  <si>
    <t>124253100</t>
  </si>
  <si>
    <t>Vykopávky pro koryta vodotečí strojně v hornině třídy těžitelnosti I skupiny 3 do 100 m3</t>
  </si>
  <si>
    <t>-1847311160</t>
  </si>
  <si>
    <t>https://podminky.urs.cz/item/CS_URS_2023_01/124253100</t>
  </si>
  <si>
    <t>"pročištění koryta" 39,4</t>
  </si>
  <si>
    <t>132451101</t>
  </si>
  <si>
    <t>Hloubení nezapažených rýh šířky do 800 mm strojně s urovnáním dna do předepsaného profilu a spádu v hornině třídy těžitelnosti II skupiny 5 do 20 m3</t>
  </si>
  <si>
    <t>-2138342733</t>
  </si>
  <si>
    <t>https://podminky.urs.cz/item/CS_URS_2023_01/132451101</t>
  </si>
  <si>
    <t>"brod" (6,6*2+2,5*2)*0,5*1</t>
  </si>
  <si>
    <t>162211311</t>
  </si>
  <si>
    <t>Vodorovné přemístění výkopku nebo sypaniny stavebním kolečkem s vyprázdněním kolečka na hromady nebo do dopravního prostředku na vzdálenost do 10 m z horniny třídy těžitelnosti I, skupiny 1 až 3</t>
  </si>
  <si>
    <t>-1771593635</t>
  </si>
  <si>
    <t>https://podminky.urs.cz/item/CS_URS_2023_01/162211311</t>
  </si>
  <si>
    <t>19,7</t>
  </si>
  <si>
    <t>162211319</t>
  </si>
  <si>
    <t>Vodorovné přemístění výkopku nebo sypaniny stavebním kolečkem s vyprázdněním kolečka na hromady nebo do dopravního prostředku na vzdálenost do 10 m Příplatek za každých dalších 10 m k ceně -1311</t>
  </si>
  <si>
    <t>-1863535180</t>
  </si>
  <si>
    <t>https://podminky.urs.cz/item/CS_URS_2023_01/162211319</t>
  </si>
  <si>
    <t>19,7*6</t>
  </si>
  <si>
    <t>1077593142</t>
  </si>
  <si>
    <t>39,4</t>
  </si>
  <si>
    <t>-1839907630</t>
  </si>
  <si>
    <t>8,025+9,1</t>
  </si>
  <si>
    <t>-1144733066</t>
  </si>
  <si>
    <t>15169478</t>
  </si>
  <si>
    <t>39,4*1,8</t>
  </si>
  <si>
    <t>(8,025+9,1*1,8</t>
  </si>
  <si>
    <t>362976767</t>
  </si>
  <si>
    <t>167,8</t>
  </si>
  <si>
    <t>452218010</t>
  </si>
  <si>
    <t>Zajišťovací práh z upraveného lomového kamene na dně a ve svahu melioračních kanálů, s patkami nebo bez patek s dlažbovitou úpravou viditelných ploch na sucho</t>
  </si>
  <si>
    <t>-1939128032</t>
  </si>
  <si>
    <t>https://podminky.urs.cz/item/CS_URS_2023_01/452218010</t>
  </si>
  <si>
    <t>161205240</t>
  </si>
  <si>
    <t>"brod" 10,7*0,15</t>
  </si>
  <si>
    <t>-1084619869</t>
  </si>
  <si>
    <t>"brod" 10,7*0,6</t>
  </si>
  <si>
    <t>463212191</t>
  </si>
  <si>
    <t>Rovnanina z lomového kamene upraveného, tříděného Příplatek k cenám za vypracování líce</t>
  </si>
  <si>
    <t>-110783622</t>
  </si>
  <si>
    <t>https://podminky.urs.cz/item/CS_URS_2023_01/463212191</t>
  </si>
  <si>
    <t>"brod" 10,7</t>
  </si>
  <si>
    <t>998332011</t>
  </si>
  <si>
    <t>Přesun hmot pro úpravy vodních toků a kanály, hráze rybníků apod. dopravní vzdálenost do 500 m</t>
  </si>
  <si>
    <t>-614315579</t>
  </si>
  <si>
    <t>https://podminky.urs.cz/item/CS_URS_2023_01/998332011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</si>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</sst>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10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9" fillId="0" borderId="0" applyNumberFormat="0" applyFill="0" applyBorder="0" applyAlignment="0" applyProtection="0"/>
  </cellStyleXfs>
  <cellXfs count="37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9" fillId="0" borderId="15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0" xfId="0" applyNumberFormat="1" applyFont="1" applyAlignment="1" applyProtection="1">
      <alignment horizontal="right" vertical="center"/>
    </xf>
    <xf numFmtId="0" fontId="8" fillId="0" borderId="0" xfId="0" applyFont="1" applyAlignment="1" applyProtection="1">
      <alignment vertical="center"/>
    </xf>
    <xf numFmtId="0" fontId="30" fillId="0" borderId="0" xfId="0" applyFont="1" applyAlignment="1" applyProtection="1">
      <alignment horizontal="left" vertical="center" wrapText="1"/>
    </xf>
    <xf numFmtId="4" fontId="8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5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6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166" fontId="1" fillId="0" borderId="21" xfId="0" applyNumberFormat="1" applyFont="1" applyBorder="1" applyAlignment="1" applyProtection="1">
      <alignment vertical="center"/>
    </xf>
    <xf numFmtId="4" fontId="1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3" fillId="0" borderId="13" xfId="0" applyNumberFormat="1" applyFont="1" applyBorder="1" applyAlignment="1" applyProtection="1"/>
    <xf numFmtId="166" fontId="33" fillId="0" borderId="14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7" fillId="0" borderId="4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4" xfId="0" applyFont="1" applyBorder="1" applyAlignment="1"/>
    <xf numFmtId="0" fontId="7" fillId="0" borderId="15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6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23" fillId="2" borderId="20" xfId="0" applyFont="1" applyFill="1" applyBorder="1" applyAlignment="1" applyProtection="1">
      <alignment horizontal="left" vertical="center"/>
      <protection locked="0"/>
    </xf>
    <xf numFmtId="0" fontId="23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  <xf numFmtId="166" fontId="23" fillId="0" borderId="22" xfId="0" applyNumberFormat="1" applyFont="1" applyBorder="1" applyAlignment="1" applyProtection="1">
      <alignment vertical="center"/>
    </xf>
    <xf numFmtId="0" fontId="8" fillId="0" borderId="4" xfId="0" applyFont="1" applyBorder="1" applyAlignment="1" applyProtection="1">
      <alignment vertical="center"/>
    </xf>
    <xf numFmtId="0" fontId="8" fillId="0" borderId="21" xfId="0" applyFont="1" applyBorder="1" applyAlignment="1" applyProtection="1">
      <alignment horizontal="left" vertical="center"/>
    </xf>
    <xf numFmtId="0" fontId="8" fillId="0" borderId="21" xfId="0" applyFont="1" applyBorder="1" applyAlignment="1" applyProtection="1">
      <alignment vertical="center"/>
    </xf>
    <xf numFmtId="4" fontId="8" fillId="0" borderId="21" xfId="0" applyNumberFormat="1" applyFont="1" applyBorder="1" applyAlignment="1" applyProtection="1">
      <alignment vertical="center"/>
    </xf>
    <xf numFmtId="0" fontId="8" fillId="0" borderId="4" xfId="0" applyFont="1" applyBorder="1" applyAlignment="1">
      <alignment vertical="center"/>
    </xf>
    <xf numFmtId="0" fontId="8" fillId="0" borderId="0" xfId="0" applyFont="1" applyAlignment="1" applyProtection="1">
      <alignment horizontal="left"/>
    </xf>
    <xf numFmtId="4" fontId="8" fillId="0" borderId="0" xfId="0" applyNumberFormat="1" applyFont="1" applyAlignment="1" applyProtection="1"/>
    <xf numFmtId="0" fontId="35" fillId="0" borderId="0" xfId="0" applyFont="1" applyAlignment="1" applyProtection="1">
      <alignment horizontal="left" vertical="center"/>
    </xf>
    <xf numFmtId="0" fontId="36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7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8" fillId="0" borderId="23" xfId="0" applyFont="1" applyBorder="1" applyAlignment="1" applyProtection="1">
      <alignment horizontal="center" vertical="center"/>
    </xf>
    <xf numFmtId="49" fontId="38" fillId="0" borderId="23" xfId="0" applyNumberFormat="1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center" vertical="center" wrapText="1"/>
    </xf>
    <xf numFmtId="167" fontId="38" fillId="0" borderId="23" xfId="0" applyNumberFormat="1" applyFont="1" applyBorder="1" applyAlignment="1" applyProtection="1">
      <alignment vertical="center"/>
    </xf>
    <xf numFmtId="4" fontId="38" fillId="2" borderId="23" xfId="0" applyNumberFormat="1" applyFont="1" applyFill="1" applyBorder="1" applyAlignment="1" applyProtection="1">
      <alignment vertical="center"/>
      <protection locked="0"/>
    </xf>
    <xf numFmtId="4" fontId="38" fillId="0" borderId="23" xfId="0" applyNumberFormat="1" applyFont="1" applyBorder="1" applyAlignment="1" applyProtection="1">
      <alignment vertical="center"/>
    </xf>
    <xf numFmtId="0" fontId="39" fillId="0" borderId="4" xfId="0" applyFont="1" applyBorder="1" applyAlignment="1">
      <alignment vertical="center"/>
    </xf>
    <xf numFmtId="0" fontId="38" fillId="2" borderId="15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 applyProtection="1">
      <alignment horizontal="center"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9" fillId="0" borderId="22" xfId="0" applyFont="1" applyBorder="1" applyAlignment="1" applyProtection="1">
      <alignment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Alignment="1">
      <alignment vertical="top"/>
    </xf>
    <xf numFmtId="0" fontId="40" fillId="0" borderId="24" xfId="0" applyFont="1" applyBorder="1" applyAlignment="1">
      <alignment vertical="center" wrapText="1"/>
    </xf>
    <xf numFmtId="0" fontId="40" fillId="0" borderId="25" xfId="0" applyFont="1" applyBorder="1" applyAlignment="1">
      <alignment vertical="center" wrapText="1"/>
    </xf>
    <xf numFmtId="0" fontId="40" fillId="0" borderId="26" xfId="0" applyFont="1" applyBorder="1" applyAlignment="1">
      <alignment vertical="center" wrapText="1"/>
    </xf>
    <xf numFmtId="0" fontId="40" fillId="0" borderId="27" xfId="0" applyFont="1" applyBorder="1" applyAlignment="1">
      <alignment horizontal="center" vertical="center" wrapText="1"/>
    </xf>
    <xf numFmtId="0" fontId="41" fillId="0" borderId="1" xfId="0" applyFont="1" applyBorder="1" applyAlignment="1">
      <alignment horizontal="center" vertical="center" wrapText="1"/>
    </xf>
    <xf numFmtId="0" fontId="40" fillId="0" borderId="28" xfId="0" applyFont="1" applyBorder="1" applyAlignment="1">
      <alignment horizontal="center" vertical="center" wrapText="1"/>
    </xf>
    <xf numFmtId="0" fontId="40" fillId="0" borderId="27" xfId="0" applyFont="1" applyBorder="1" applyAlignment="1">
      <alignment vertical="center" wrapText="1"/>
    </xf>
    <xf numFmtId="0" fontId="42" fillId="0" borderId="29" xfId="0" applyFont="1" applyBorder="1" applyAlignment="1">
      <alignment horizontal="left" wrapText="1"/>
    </xf>
    <xf numFmtId="0" fontId="40" fillId="0" borderId="28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27" xfId="0" applyFont="1" applyBorder="1" applyAlignment="1">
      <alignment vertical="center" wrapText="1"/>
    </xf>
    <xf numFmtId="0" fontId="43" fillId="0" borderId="1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vertical="center"/>
    </xf>
    <xf numFmtId="49" fontId="43" fillId="0" borderId="1" xfId="0" applyNumberFormat="1" applyFont="1" applyBorder="1" applyAlignment="1">
      <alignment horizontal="left" vertical="center" wrapText="1"/>
    </xf>
    <xf numFmtId="49" fontId="43" fillId="0" borderId="1" xfId="0" applyNumberFormat="1" applyFont="1" applyBorder="1" applyAlignment="1">
      <alignment vertical="center" wrapText="1"/>
    </xf>
    <xf numFmtId="0" fontId="40" fillId="0" borderId="30" xfId="0" applyFont="1" applyBorder="1" applyAlignment="1">
      <alignment vertical="center" wrapText="1"/>
    </xf>
    <xf numFmtId="0" fontId="45" fillId="0" borderId="29" xfId="0" applyFont="1" applyBorder="1" applyAlignment="1">
      <alignment vertical="center" wrapText="1"/>
    </xf>
    <xf numFmtId="0" fontId="40" fillId="0" borderId="31" xfId="0" applyFont="1" applyBorder="1" applyAlignment="1">
      <alignment vertical="center" wrapText="1"/>
    </xf>
    <xf numFmtId="0" fontId="40" fillId="0" borderId="1" xfId="0" applyFont="1" applyBorder="1" applyAlignment="1">
      <alignment vertical="top"/>
    </xf>
    <xf numFmtId="0" fontId="40" fillId="0" borderId="0" xfId="0" applyFont="1" applyAlignment="1">
      <alignment vertical="top"/>
    </xf>
    <xf numFmtId="0" fontId="40" fillId="0" borderId="24" xfId="0" applyFont="1" applyBorder="1" applyAlignment="1">
      <alignment horizontal="left" vertical="center"/>
    </xf>
    <xf numFmtId="0" fontId="40" fillId="0" borderId="25" xfId="0" applyFont="1" applyBorder="1" applyAlignment="1">
      <alignment horizontal="left" vertical="center"/>
    </xf>
    <xf numFmtId="0" fontId="40" fillId="0" borderId="26" xfId="0" applyFont="1" applyBorder="1" applyAlignment="1">
      <alignment horizontal="left" vertical="center"/>
    </xf>
    <xf numFmtId="0" fontId="40" fillId="0" borderId="27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0" fillId="0" borderId="28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6" fillId="0" borderId="0" xfId="0" applyFont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42" fillId="0" borderId="29" xfId="0" applyFont="1" applyBorder="1" applyAlignment="1">
      <alignment horizontal="center" vertical="center"/>
    </xf>
    <xf numFmtId="0" fontId="46" fillId="0" borderId="29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3" fillId="0" borderId="0" xfId="0" applyFont="1" applyAlignment="1">
      <alignment horizontal="left" vertical="center"/>
    </xf>
    <xf numFmtId="0" fontId="44" fillId="0" borderId="27" xfId="0" applyFont="1" applyBorder="1" applyAlignment="1">
      <alignment horizontal="left" vertical="center"/>
    </xf>
    <xf numFmtId="0" fontId="43" fillId="0" borderId="1" xfId="0" applyFont="1" applyFill="1" applyBorder="1" applyAlignment="1">
      <alignment horizontal="left" vertical="center"/>
    </xf>
    <xf numFmtId="0" fontId="43" fillId="0" borderId="1" xfId="0" applyFont="1" applyFill="1" applyBorder="1" applyAlignment="1">
      <alignment horizontal="center" vertical="center"/>
    </xf>
    <xf numFmtId="0" fontId="40" fillId="0" borderId="30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center" vertical="center" wrapText="1"/>
    </xf>
    <xf numFmtId="0" fontId="40" fillId="0" borderId="24" xfId="0" applyFont="1" applyBorder="1" applyAlignment="1">
      <alignment horizontal="left" vertical="center" wrapText="1"/>
    </xf>
    <xf numFmtId="0" fontId="40" fillId="0" borderId="25" xfId="0" applyFont="1" applyBorder="1" applyAlignment="1">
      <alignment horizontal="left" vertical="center" wrapText="1"/>
    </xf>
    <xf numFmtId="0" fontId="40" fillId="0" borderId="26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46" fillId="0" borderId="27" xfId="0" applyFont="1" applyBorder="1" applyAlignment="1">
      <alignment horizontal="left" vertical="center" wrapText="1"/>
    </xf>
    <xf numFmtId="0" fontId="46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/>
    </xf>
    <xf numFmtId="0" fontId="44" fillId="0" borderId="28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/>
    </xf>
    <xf numFmtId="0" fontId="44" fillId="0" borderId="30" xfId="0" applyFont="1" applyBorder="1" applyAlignment="1">
      <alignment horizontal="left" vertical="center" wrapText="1"/>
    </xf>
    <xf numFmtId="0" fontId="44" fillId="0" borderId="29" xfId="0" applyFont="1" applyBorder="1" applyAlignment="1">
      <alignment horizontal="left" vertical="center" wrapText="1"/>
    </xf>
    <xf numFmtId="0" fontId="44" fillId="0" borderId="3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top"/>
    </xf>
    <xf numFmtId="0" fontId="43" fillId="0" borderId="1" xfId="0" applyFont="1" applyBorder="1" applyAlignment="1">
      <alignment horizontal="center" vertical="top"/>
    </xf>
    <xf numFmtId="0" fontId="44" fillId="0" borderId="30" xfId="0" applyFont="1" applyBorder="1" applyAlignment="1">
      <alignment horizontal="left" vertical="center"/>
    </xf>
    <xf numFmtId="0" fontId="44" fillId="0" borderId="3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6" fillId="0" borderId="0" xfId="0" applyFont="1" applyAlignment="1">
      <alignment vertical="center"/>
    </xf>
    <xf numFmtId="0" fontId="42" fillId="0" borderId="1" xfId="0" applyFont="1" applyBorder="1" applyAlignment="1">
      <alignment vertical="center"/>
    </xf>
    <xf numFmtId="0" fontId="46" fillId="0" borderId="29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43" fillId="0" borderId="1" xfId="0" applyFont="1" applyBorder="1" applyAlignment="1">
      <alignment vertical="top"/>
    </xf>
    <xf numFmtId="49" fontId="43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2" fillId="0" borderId="29" xfId="0" applyFont="1" applyBorder="1" applyAlignment="1">
      <alignment horizontal="left"/>
    </xf>
    <xf numFmtId="0" fontId="46" fillId="0" borderId="29" xfId="0" applyFont="1" applyBorder="1" applyAlignment="1"/>
    <xf numFmtId="0" fontId="40" fillId="0" borderId="27" xfId="0" applyFont="1" applyBorder="1" applyAlignment="1">
      <alignment vertical="top"/>
    </xf>
    <xf numFmtId="0" fontId="40" fillId="0" borderId="28" xfId="0" applyFont="1" applyBorder="1" applyAlignment="1">
      <alignment vertical="top"/>
    </xf>
    <xf numFmtId="0" fontId="40" fillId="0" borderId="30" xfId="0" applyFont="1" applyBorder="1" applyAlignment="1">
      <alignment vertical="top"/>
    </xf>
    <xf numFmtId="0" fontId="40" fillId="0" borderId="29" xfId="0" applyFont="1" applyBorder="1" applyAlignment="1">
      <alignment vertical="top"/>
    </xf>
    <xf numFmtId="0" fontId="40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styles" Target="styles.xml" /><Relationship Id="rId9" Type="http://schemas.openxmlformats.org/officeDocument/2006/relationships/theme" Target="theme/theme1.xml" /><Relationship Id="rId10" Type="http://schemas.openxmlformats.org/officeDocument/2006/relationships/calcChain" Target="calcChain.xml" /><Relationship Id="rId11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113151111" TargetMode="External" /><Relationship Id="rId2" Type="http://schemas.openxmlformats.org/officeDocument/2006/relationships/hyperlink" Target="https://podminky.urs.cz/item/CS_URS_2023_01/115101201" TargetMode="External" /><Relationship Id="rId3" Type="http://schemas.openxmlformats.org/officeDocument/2006/relationships/hyperlink" Target="https://podminky.urs.cz/item/CS_URS_2023_01/115101301" TargetMode="External" /><Relationship Id="rId4" Type="http://schemas.openxmlformats.org/officeDocument/2006/relationships/hyperlink" Target="https://podminky.urs.cz/item/CS_URS_2023_01/122703602" TargetMode="External" /><Relationship Id="rId5" Type="http://schemas.openxmlformats.org/officeDocument/2006/relationships/hyperlink" Target="https://podminky.urs.cz/item/CS_URS_2023_01/122703603" TargetMode="External" /><Relationship Id="rId6" Type="http://schemas.openxmlformats.org/officeDocument/2006/relationships/hyperlink" Target="https://podminky.urs.cz/item/CS_URS_2023_01/162253101" TargetMode="External" /><Relationship Id="rId7" Type="http://schemas.openxmlformats.org/officeDocument/2006/relationships/hyperlink" Target="https://podminky.urs.cz/item/CS_URS_2023_01/162253901" TargetMode="External" /><Relationship Id="rId8" Type="http://schemas.openxmlformats.org/officeDocument/2006/relationships/hyperlink" Target="https://podminky.urs.cz/item/CS_URS_2023_01/162551108" TargetMode="External" /><Relationship Id="rId9" Type="http://schemas.openxmlformats.org/officeDocument/2006/relationships/hyperlink" Target="https://podminky.urs.cz/item/CS_URS_2023_01/171201201" TargetMode="External" /><Relationship Id="rId10" Type="http://schemas.openxmlformats.org/officeDocument/2006/relationships/hyperlink" Target="https://podminky.urs.cz/item/CS_URS_2023_01/171201231" TargetMode="External" /><Relationship Id="rId11" Type="http://schemas.openxmlformats.org/officeDocument/2006/relationships/hyperlink" Target="https://podminky.urs.cz/item/CS_URS_2023_01/181951111" TargetMode="External" /><Relationship Id="rId12" Type="http://schemas.openxmlformats.org/officeDocument/2006/relationships/hyperlink" Target="https://podminky.urs.cz/item/CS_URS_2023_01/182151111" TargetMode="External" /><Relationship Id="rId13" Type="http://schemas.openxmlformats.org/officeDocument/2006/relationships/hyperlink" Target="https://podminky.urs.cz/item/CS_URS_2023_01/462511270" TargetMode="External" /><Relationship Id="rId14" Type="http://schemas.openxmlformats.org/officeDocument/2006/relationships/hyperlink" Target="https://podminky.urs.cz/item/CS_URS_2023_01/462519002" TargetMode="External" /><Relationship Id="rId15" Type="http://schemas.openxmlformats.org/officeDocument/2006/relationships/hyperlink" Target="https://podminky.urs.cz/item/CS_URS_2023_01/997002611" TargetMode="External" /><Relationship Id="rId16" Type="http://schemas.openxmlformats.org/officeDocument/2006/relationships/hyperlink" Target="https://podminky.urs.cz/item/CS_URS_2023_01/997013501" TargetMode="External" /><Relationship Id="rId17" Type="http://schemas.openxmlformats.org/officeDocument/2006/relationships/hyperlink" Target="https://podminky.urs.cz/item/CS_URS_2023_01/997013509" TargetMode="External" /><Relationship Id="rId18" Type="http://schemas.openxmlformats.org/officeDocument/2006/relationships/hyperlink" Target="https://podminky.urs.cz/item/CS_URS_2023_01/997013861" TargetMode="External" /><Relationship Id="rId19" Type="http://schemas.openxmlformats.org/officeDocument/2006/relationships/hyperlink" Target="https://podminky.urs.cz/item/CS_URS_2023_01/998331011" TargetMode="External" /><Relationship Id="rId20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111211231" TargetMode="External" /><Relationship Id="rId2" Type="http://schemas.openxmlformats.org/officeDocument/2006/relationships/hyperlink" Target="https://podminky.urs.cz/item/CS_URS_2023_01/111211232" TargetMode="External" /><Relationship Id="rId3" Type="http://schemas.openxmlformats.org/officeDocument/2006/relationships/hyperlink" Target="https://podminky.urs.cz/item/CS_URS_2023_01/112155115" TargetMode="External" /><Relationship Id="rId4" Type="http://schemas.openxmlformats.org/officeDocument/2006/relationships/hyperlink" Target="https://podminky.urs.cz/item/CS_URS_2023_01/112155225" TargetMode="External" /><Relationship Id="rId5" Type="http://schemas.openxmlformats.org/officeDocument/2006/relationships/hyperlink" Target="https://podminky.urs.cz/item/CS_URS_2023_01/112251101" TargetMode="External" /><Relationship Id="rId6" Type="http://schemas.openxmlformats.org/officeDocument/2006/relationships/hyperlink" Target="https://podminky.urs.cz/item/CS_URS_2023_01/112251103" TargetMode="External" /><Relationship Id="rId7" Type="http://schemas.openxmlformats.org/officeDocument/2006/relationships/hyperlink" Target="https://podminky.urs.cz/item/CS_URS_2023_01/112251104" TargetMode="External" /><Relationship Id="rId8" Type="http://schemas.openxmlformats.org/officeDocument/2006/relationships/hyperlink" Target="https://podminky.urs.cz/item/CS_URS_2023_01/112251105" TargetMode="External" /><Relationship Id="rId9" Type="http://schemas.openxmlformats.org/officeDocument/2006/relationships/hyperlink" Target="https://podminky.urs.cz/item/CS_URS_2023_01/112251107" TargetMode="External" /><Relationship Id="rId10" Type="http://schemas.openxmlformats.org/officeDocument/2006/relationships/hyperlink" Target="https://podminky.urs.cz/item/CS_URS_2023_01/121151114" TargetMode="External" /><Relationship Id="rId11" Type="http://schemas.openxmlformats.org/officeDocument/2006/relationships/hyperlink" Target="https://podminky.urs.cz/item/CS_URS_2023_01/122251106" TargetMode="External" /><Relationship Id="rId12" Type="http://schemas.openxmlformats.org/officeDocument/2006/relationships/hyperlink" Target="https://podminky.urs.cz/item/CS_URS_2023_01/151101102" TargetMode="External" /><Relationship Id="rId13" Type="http://schemas.openxmlformats.org/officeDocument/2006/relationships/hyperlink" Target="https://podminky.urs.cz/item/CS_URS_2023_01/151101112" TargetMode="External" /><Relationship Id="rId14" Type="http://schemas.openxmlformats.org/officeDocument/2006/relationships/hyperlink" Target="https://podminky.urs.cz/item/CS_URS_2023_01/162201404" TargetMode="External" /><Relationship Id="rId15" Type="http://schemas.openxmlformats.org/officeDocument/2006/relationships/hyperlink" Target="https://podminky.urs.cz/item/CS_URS_2023_01/162201411" TargetMode="External" /><Relationship Id="rId16" Type="http://schemas.openxmlformats.org/officeDocument/2006/relationships/hyperlink" Target="https://podminky.urs.cz/item/CS_URS_2023_01/162201413" TargetMode="External" /><Relationship Id="rId17" Type="http://schemas.openxmlformats.org/officeDocument/2006/relationships/hyperlink" Target="https://podminky.urs.cz/item/CS_URS_2023_01/162201414" TargetMode="External" /><Relationship Id="rId18" Type="http://schemas.openxmlformats.org/officeDocument/2006/relationships/hyperlink" Target="https://podminky.urs.cz/item/CS_URS_2023_01/162201421" TargetMode="External" /><Relationship Id="rId19" Type="http://schemas.openxmlformats.org/officeDocument/2006/relationships/hyperlink" Target="https://podminky.urs.cz/item/CS_URS_2023_01/162201423" TargetMode="External" /><Relationship Id="rId20" Type="http://schemas.openxmlformats.org/officeDocument/2006/relationships/hyperlink" Target="https://podminky.urs.cz/item/CS_URS_2023_01/162201424" TargetMode="External" /><Relationship Id="rId21" Type="http://schemas.openxmlformats.org/officeDocument/2006/relationships/hyperlink" Target="https://podminky.urs.cz/item/CS_URS_2023_01/162201500" TargetMode="External" /><Relationship Id="rId22" Type="http://schemas.openxmlformats.org/officeDocument/2006/relationships/hyperlink" Target="https://podminky.urs.cz/item/CS_URS_2023_01/162201501" TargetMode="External" /><Relationship Id="rId23" Type="http://schemas.openxmlformats.org/officeDocument/2006/relationships/hyperlink" Target="https://podminky.urs.cz/item/CS_URS_2023_01/162201510" TargetMode="External" /><Relationship Id="rId24" Type="http://schemas.openxmlformats.org/officeDocument/2006/relationships/hyperlink" Target="https://podminky.urs.cz/item/CS_URS_2023_01/162201511" TargetMode="External" /><Relationship Id="rId25" Type="http://schemas.openxmlformats.org/officeDocument/2006/relationships/hyperlink" Target="https://podminky.urs.cz/item/CS_URS_2023_01/162201520" TargetMode="External" /><Relationship Id="rId26" Type="http://schemas.openxmlformats.org/officeDocument/2006/relationships/hyperlink" Target="https://podminky.urs.cz/item/CS_URS_2023_01/162201521" TargetMode="External" /><Relationship Id="rId27" Type="http://schemas.openxmlformats.org/officeDocument/2006/relationships/hyperlink" Target="https://podminky.urs.cz/item/CS_URS_2023_01/162301934" TargetMode="External" /><Relationship Id="rId28" Type="http://schemas.openxmlformats.org/officeDocument/2006/relationships/hyperlink" Target="https://podminky.urs.cz/item/CS_URS_2023_01/162301935" TargetMode="External" /><Relationship Id="rId29" Type="http://schemas.openxmlformats.org/officeDocument/2006/relationships/hyperlink" Target="https://podminky.urs.cz/item/CS_URS_2023_01/162301936" TargetMode="External" /><Relationship Id="rId30" Type="http://schemas.openxmlformats.org/officeDocument/2006/relationships/hyperlink" Target="https://podminky.urs.cz/item/CS_URS_2023_01/162301971" TargetMode="External" /><Relationship Id="rId31" Type="http://schemas.openxmlformats.org/officeDocument/2006/relationships/hyperlink" Target="https://podminky.urs.cz/item/CS_URS_2023_01/162301973" TargetMode="External" /><Relationship Id="rId32" Type="http://schemas.openxmlformats.org/officeDocument/2006/relationships/hyperlink" Target="https://podminky.urs.cz/item/CS_URS_2023_01/162301974" TargetMode="External" /><Relationship Id="rId33" Type="http://schemas.openxmlformats.org/officeDocument/2006/relationships/hyperlink" Target="https://podminky.urs.cz/item/CS_URS_2023_01/162301975" TargetMode="External" /><Relationship Id="rId34" Type="http://schemas.openxmlformats.org/officeDocument/2006/relationships/hyperlink" Target="https://podminky.urs.cz/item/CS_URS_2023_01/162301976" TargetMode="External" /><Relationship Id="rId35" Type="http://schemas.openxmlformats.org/officeDocument/2006/relationships/hyperlink" Target="https://podminky.urs.cz/item/CS_URS_2023_01/162551108" TargetMode="External" /><Relationship Id="rId36" Type="http://schemas.openxmlformats.org/officeDocument/2006/relationships/hyperlink" Target="https://podminky.urs.cz/item/CS_URS_2023_01/167151111" TargetMode="External" /><Relationship Id="rId37" Type="http://schemas.openxmlformats.org/officeDocument/2006/relationships/hyperlink" Target="https://podminky.urs.cz/item/CS_URS_2023_01/171103202" TargetMode="External" /><Relationship Id="rId38" Type="http://schemas.openxmlformats.org/officeDocument/2006/relationships/hyperlink" Target="https://podminky.urs.cz/item/CS_URS_2023_01/171201201" TargetMode="External" /><Relationship Id="rId39" Type="http://schemas.openxmlformats.org/officeDocument/2006/relationships/hyperlink" Target="https://podminky.urs.cz/item/CS_URS_2023_01/171201231" TargetMode="External" /><Relationship Id="rId40" Type="http://schemas.openxmlformats.org/officeDocument/2006/relationships/hyperlink" Target="https://podminky.urs.cz/item/CS_URS_2023_01/181351113" TargetMode="External" /><Relationship Id="rId41" Type="http://schemas.openxmlformats.org/officeDocument/2006/relationships/hyperlink" Target="https://podminky.urs.cz/item/CS_URS_2023_01/181411121" TargetMode="External" /><Relationship Id="rId42" Type="http://schemas.openxmlformats.org/officeDocument/2006/relationships/hyperlink" Target="https://podminky.urs.cz/item/CS_URS_2023_01/181411122" TargetMode="External" /><Relationship Id="rId43" Type="http://schemas.openxmlformats.org/officeDocument/2006/relationships/hyperlink" Target="https://podminky.urs.cz/item/CS_URS_2023_01/181951112" TargetMode="External" /><Relationship Id="rId44" Type="http://schemas.openxmlformats.org/officeDocument/2006/relationships/hyperlink" Target="https://podminky.urs.cz/item/CS_URS_2023_01/182111111" TargetMode="External" /><Relationship Id="rId45" Type="http://schemas.openxmlformats.org/officeDocument/2006/relationships/hyperlink" Target="https://podminky.urs.cz/item/CS_URS_2023_01/182251101" TargetMode="External" /><Relationship Id="rId46" Type="http://schemas.openxmlformats.org/officeDocument/2006/relationships/hyperlink" Target="https://podminky.urs.cz/item/CS_URS_2023_01/182351133" TargetMode="External" /><Relationship Id="rId47" Type="http://schemas.openxmlformats.org/officeDocument/2006/relationships/hyperlink" Target="https://podminky.urs.cz/item/CS_URS_2023_01/185804312" TargetMode="External" /><Relationship Id="rId48" Type="http://schemas.openxmlformats.org/officeDocument/2006/relationships/hyperlink" Target="https://podminky.urs.cz/item/CS_URS_2023_01/457531111" TargetMode="External" /><Relationship Id="rId49" Type="http://schemas.openxmlformats.org/officeDocument/2006/relationships/hyperlink" Target="https://podminky.urs.cz/item/CS_URS_2023_01/457542111" TargetMode="External" /><Relationship Id="rId50" Type="http://schemas.openxmlformats.org/officeDocument/2006/relationships/hyperlink" Target="https://podminky.urs.cz/item/CS_URS_2023_01/462511270" TargetMode="External" /><Relationship Id="rId51" Type="http://schemas.openxmlformats.org/officeDocument/2006/relationships/hyperlink" Target="https://podminky.urs.cz/item/CS_URS_2023_01/462519002" TargetMode="External" /><Relationship Id="rId52" Type="http://schemas.openxmlformats.org/officeDocument/2006/relationships/hyperlink" Target="https://podminky.urs.cz/item/CS_URS_2023_01/464511122" TargetMode="External" /><Relationship Id="rId53" Type="http://schemas.openxmlformats.org/officeDocument/2006/relationships/hyperlink" Target="https://podminky.urs.cz/item/CS_URS_2023_01/564751111" TargetMode="External" /><Relationship Id="rId54" Type="http://schemas.openxmlformats.org/officeDocument/2006/relationships/hyperlink" Target="https://podminky.urs.cz/item/CS_URS_2023_01/871238111" TargetMode="External" /><Relationship Id="rId55" Type="http://schemas.openxmlformats.org/officeDocument/2006/relationships/hyperlink" Target="https://podminky.urs.cz/item/CS_URS_2023_01/895611111" TargetMode="External" /><Relationship Id="rId56" Type="http://schemas.openxmlformats.org/officeDocument/2006/relationships/hyperlink" Target="https://podminky.urs.cz/item/CS_URS_2023_01/961044111" TargetMode="External" /><Relationship Id="rId57" Type="http://schemas.openxmlformats.org/officeDocument/2006/relationships/hyperlink" Target="https://podminky.urs.cz/item/CS_URS_2023_01/997002611" TargetMode="External" /><Relationship Id="rId58" Type="http://schemas.openxmlformats.org/officeDocument/2006/relationships/hyperlink" Target="https://podminky.urs.cz/item/CS_URS_2023_01/997013501" TargetMode="External" /><Relationship Id="rId59" Type="http://schemas.openxmlformats.org/officeDocument/2006/relationships/hyperlink" Target="https://podminky.urs.cz/item/CS_URS_2023_01/997013509" TargetMode="External" /><Relationship Id="rId60" Type="http://schemas.openxmlformats.org/officeDocument/2006/relationships/hyperlink" Target="https://podminky.urs.cz/item/CS_URS_2023_01/997013861" TargetMode="External" /><Relationship Id="rId61" Type="http://schemas.openxmlformats.org/officeDocument/2006/relationships/hyperlink" Target="https://podminky.urs.cz/item/CS_URS_2023_01/998331011" TargetMode="External" /><Relationship Id="rId62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115001105" TargetMode="External" /><Relationship Id="rId2" Type="http://schemas.openxmlformats.org/officeDocument/2006/relationships/hyperlink" Target="https://podminky.urs.cz/item/CS_URS_2023_01/115101201" TargetMode="External" /><Relationship Id="rId3" Type="http://schemas.openxmlformats.org/officeDocument/2006/relationships/hyperlink" Target="https://podminky.urs.cz/item/CS_URS_2023_01/115101301" TargetMode="External" /><Relationship Id="rId4" Type="http://schemas.openxmlformats.org/officeDocument/2006/relationships/hyperlink" Target="https://podminky.urs.cz/item/CS_URS_2023_01/122251103" TargetMode="External" /><Relationship Id="rId5" Type="http://schemas.openxmlformats.org/officeDocument/2006/relationships/hyperlink" Target="https://podminky.urs.cz/item/CS_URS_2023_01/124353100" TargetMode="External" /><Relationship Id="rId6" Type="http://schemas.openxmlformats.org/officeDocument/2006/relationships/hyperlink" Target="https://podminky.urs.cz/item/CS_URS_2023_01/132351101" TargetMode="External" /><Relationship Id="rId7" Type="http://schemas.openxmlformats.org/officeDocument/2006/relationships/hyperlink" Target="https://podminky.urs.cz/item/CS_URS_2023_01/162551108" TargetMode="External" /><Relationship Id="rId8" Type="http://schemas.openxmlformats.org/officeDocument/2006/relationships/hyperlink" Target="https://podminky.urs.cz/item/CS_URS_2023_01/162551128" TargetMode="External" /><Relationship Id="rId9" Type="http://schemas.openxmlformats.org/officeDocument/2006/relationships/hyperlink" Target="https://podminky.urs.cz/item/CS_URS_2023_01/171201201" TargetMode="External" /><Relationship Id="rId10" Type="http://schemas.openxmlformats.org/officeDocument/2006/relationships/hyperlink" Target="https://podminky.urs.cz/item/CS_URS_2023_01/171201231" TargetMode="External" /><Relationship Id="rId11" Type="http://schemas.openxmlformats.org/officeDocument/2006/relationships/hyperlink" Target="https://podminky.urs.cz/item/CS_URS_2023_01/181951112" TargetMode="External" /><Relationship Id="rId12" Type="http://schemas.openxmlformats.org/officeDocument/2006/relationships/hyperlink" Target="https://podminky.urs.cz/item/CS_URS_2023_01/181951114" TargetMode="External" /><Relationship Id="rId13" Type="http://schemas.openxmlformats.org/officeDocument/2006/relationships/hyperlink" Target="https://podminky.urs.cz/item/CS_URS_2023_01/182151112" TargetMode="External" /><Relationship Id="rId14" Type="http://schemas.openxmlformats.org/officeDocument/2006/relationships/hyperlink" Target="https://podminky.urs.cz/item/CS_URS_2023_01/273322511" TargetMode="External" /><Relationship Id="rId15" Type="http://schemas.openxmlformats.org/officeDocument/2006/relationships/hyperlink" Target="https://podminky.urs.cz/item/CS_URS_2023_01/273351121" TargetMode="External" /><Relationship Id="rId16" Type="http://schemas.openxmlformats.org/officeDocument/2006/relationships/hyperlink" Target="https://podminky.urs.cz/item/CS_URS_2023_01/273351122" TargetMode="External" /><Relationship Id="rId17" Type="http://schemas.openxmlformats.org/officeDocument/2006/relationships/hyperlink" Target="https://podminky.urs.cz/item/CS_URS_2023_01/273362021" TargetMode="External" /><Relationship Id="rId18" Type="http://schemas.openxmlformats.org/officeDocument/2006/relationships/hyperlink" Target="https://podminky.urs.cz/item/CS_URS_2023_01/317321017" TargetMode="External" /><Relationship Id="rId19" Type="http://schemas.openxmlformats.org/officeDocument/2006/relationships/hyperlink" Target="https://podminky.urs.cz/item/CS_URS_2023_01/317351105" TargetMode="External" /><Relationship Id="rId20" Type="http://schemas.openxmlformats.org/officeDocument/2006/relationships/hyperlink" Target="https://podminky.urs.cz/item/CS_URS_2023_01/317351106" TargetMode="External" /><Relationship Id="rId21" Type="http://schemas.openxmlformats.org/officeDocument/2006/relationships/hyperlink" Target="https://podminky.urs.cz/item/CS_URS_2023_01/317361016" TargetMode="External" /><Relationship Id="rId22" Type="http://schemas.openxmlformats.org/officeDocument/2006/relationships/hyperlink" Target="https://podminky.urs.cz/item/CS_URS_2023_01/321213345" TargetMode="External" /><Relationship Id="rId23" Type="http://schemas.openxmlformats.org/officeDocument/2006/relationships/hyperlink" Target="https://podminky.urs.cz/item/CS_URS_2023_01/321311116" TargetMode="External" /><Relationship Id="rId24" Type="http://schemas.openxmlformats.org/officeDocument/2006/relationships/hyperlink" Target="https://podminky.urs.cz/item/CS_URS_2023_01/321321116" TargetMode="External" /><Relationship Id="rId25" Type="http://schemas.openxmlformats.org/officeDocument/2006/relationships/hyperlink" Target="https://podminky.urs.cz/item/CS_URS_2023_01/321351010" TargetMode="External" /><Relationship Id="rId26" Type="http://schemas.openxmlformats.org/officeDocument/2006/relationships/hyperlink" Target="https://podminky.urs.cz/item/CS_URS_2023_01/321351020" TargetMode="External" /><Relationship Id="rId27" Type="http://schemas.openxmlformats.org/officeDocument/2006/relationships/hyperlink" Target="https://podminky.urs.cz/item/CS_URS_2023_01/321352010" TargetMode="External" /><Relationship Id="rId28" Type="http://schemas.openxmlformats.org/officeDocument/2006/relationships/hyperlink" Target="https://podminky.urs.cz/item/CS_URS_2023_01/321352020" TargetMode="External" /><Relationship Id="rId29" Type="http://schemas.openxmlformats.org/officeDocument/2006/relationships/hyperlink" Target="https://podminky.urs.cz/item/CS_URS_2023_01/321366111" TargetMode="External" /><Relationship Id="rId30" Type="http://schemas.openxmlformats.org/officeDocument/2006/relationships/hyperlink" Target="https://podminky.urs.cz/item/CS_URS_2023_01/321368211" TargetMode="External" /><Relationship Id="rId31" Type="http://schemas.openxmlformats.org/officeDocument/2006/relationships/hyperlink" Target="https://podminky.urs.cz/item/CS_URS_2023_01/451315111" TargetMode="External" /><Relationship Id="rId32" Type="http://schemas.openxmlformats.org/officeDocument/2006/relationships/hyperlink" Target="https://podminky.urs.cz/item/CS_URS_2023_01/452218142" TargetMode="External" /><Relationship Id="rId33" Type="http://schemas.openxmlformats.org/officeDocument/2006/relationships/hyperlink" Target="https://podminky.urs.cz/item/CS_URS_2023_01/457532111" TargetMode="External" /><Relationship Id="rId34" Type="http://schemas.openxmlformats.org/officeDocument/2006/relationships/hyperlink" Target="https://podminky.urs.cz/item/CS_URS_2023_01/462512161" TargetMode="External" /><Relationship Id="rId35" Type="http://schemas.openxmlformats.org/officeDocument/2006/relationships/hyperlink" Target="https://podminky.urs.cz/item/CS_URS_2023_01/462512169" TargetMode="External" /><Relationship Id="rId36" Type="http://schemas.openxmlformats.org/officeDocument/2006/relationships/hyperlink" Target="https://podminky.urs.cz/item/CS_URS_2023_01/463212111" TargetMode="External" /><Relationship Id="rId37" Type="http://schemas.openxmlformats.org/officeDocument/2006/relationships/hyperlink" Target="https://podminky.urs.cz/item/CS_URS_2023_01/465513227" TargetMode="External" /><Relationship Id="rId38" Type="http://schemas.openxmlformats.org/officeDocument/2006/relationships/hyperlink" Target="https://podminky.urs.cz/item/CS_URS_2023_01/820521113" TargetMode="External" /><Relationship Id="rId39" Type="http://schemas.openxmlformats.org/officeDocument/2006/relationships/hyperlink" Target="https://podminky.urs.cz/item/CS_URS_2023_01/822522112" TargetMode="External" /><Relationship Id="rId40" Type="http://schemas.openxmlformats.org/officeDocument/2006/relationships/hyperlink" Target="https://podminky.urs.cz/item/CS_URS_2023_01/899501221" TargetMode="External" /><Relationship Id="rId41" Type="http://schemas.openxmlformats.org/officeDocument/2006/relationships/hyperlink" Target="https://podminky.urs.cz/item/CS_URS_2023_01/899623181" TargetMode="External" /><Relationship Id="rId42" Type="http://schemas.openxmlformats.org/officeDocument/2006/relationships/hyperlink" Target="https://podminky.urs.cz/item/CS_URS_2023_01/899643111" TargetMode="External" /><Relationship Id="rId43" Type="http://schemas.openxmlformats.org/officeDocument/2006/relationships/hyperlink" Target="https://podminky.urs.cz/item/CS_URS_2023_01/934956125" TargetMode="External" /><Relationship Id="rId44" Type="http://schemas.openxmlformats.org/officeDocument/2006/relationships/hyperlink" Target="https://podminky.urs.cz/item/CS_URS_2023_01/939941112" TargetMode="External" /><Relationship Id="rId45" Type="http://schemas.openxmlformats.org/officeDocument/2006/relationships/hyperlink" Target="https://podminky.urs.cz/item/CS_URS_2023_01/939941113" TargetMode="External" /><Relationship Id="rId46" Type="http://schemas.openxmlformats.org/officeDocument/2006/relationships/hyperlink" Target="https://podminky.urs.cz/item/CS_URS_2023_01/977151113" TargetMode="External" /><Relationship Id="rId47" Type="http://schemas.openxmlformats.org/officeDocument/2006/relationships/hyperlink" Target="https://podminky.urs.cz/item/CS_URS_2023_01/985331219" TargetMode="External" /><Relationship Id="rId48" Type="http://schemas.openxmlformats.org/officeDocument/2006/relationships/hyperlink" Target="https://podminky.urs.cz/item/CS_URS_2023_01/998321011" TargetMode="External" /><Relationship Id="rId49" Type="http://schemas.openxmlformats.org/officeDocument/2006/relationships/hyperlink" Target="https://podminky.urs.cz/item/CS_URS_2023_01/767161119" TargetMode="External" /><Relationship Id="rId50" Type="http://schemas.openxmlformats.org/officeDocument/2006/relationships/hyperlink" Target="https://podminky.urs.cz/item/CS_URS_2023_01/767161132" TargetMode="External" /><Relationship Id="rId51" Type="http://schemas.openxmlformats.org/officeDocument/2006/relationships/hyperlink" Target="https://podminky.urs.cz/item/CS_URS_2023_01/767995113" TargetMode="External" /><Relationship Id="rId52" Type="http://schemas.openxmlformats.org/officeDocument/2006/relationships/hyperlink" Target="https://podminky.urs.cz/item/CS_URS_2023_01/767995114" TargetMode="External" /><Relationship Id="rId53" Type="http://schemas.openxmlformats.org/officeDocument/2006/relationships/hyperlink" Target="https://podminky.urs.cz/item/CS_URS_2023_01/767995115" TargetMode="External" /><Relationship Id="rId54" Type="http://schemas.openxmlformats.org/officeDocument/2006/relationships/hyperlink" Target="https://podminky.urs.cz/item/CS_URS_2023_01/767995117" TargetMode="External" /><Relationship Id="rId55" Type="http://schemas.openxmlformats.org/officeDocument/2006/relationships/hyperlink" Target="https://podminky.urs.cz/item/CS_URS_2023_01/998767101" TargetMode="External" /><Relationship Id="rId56" Type="http://schemas.openxmlformats.org/officeDocument/2006/relationships/hyperlink" Target="https://podminky.urs.cz/item/CS_URS_2023_01/783314201" TargetMode="External" /><Relationship Id="rId57" Type="http://schemas.openxmlformats.org/officeDocument/2006/relationships/hyperlink" Target="https://podminky.urs.cz/item/CS_URS_2023_01/783315101" TargetMode="External" /><Relationship Id="rId58" Type="http://schemas.openxmlformats.org/officeDocument/2006/relationships/hyperlink" Target="https://podminky.urs.cz/item/CS_URS_2023_01/783317101" TargetMode="External" /><Relationship Id="rId59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111251101" TargetMode="External" /><Relationship Id="rId2" Type="http://schemas.openxmlformats.org/officeDocument/2006/relationships/hyperlink" Target="https://podminky.urs.cz/item/CS_URS_2023_01/112155311" TargetMode="External" /><Relationship Id="rId3" Type="http://schemas.openxmlformats.org/officeDocument/2006/relationships/hyperlink" Target="https://podminky.urs.cz/item/CS_URS_2023_01/122451101" TargetMode="External" /><Relationship Id="rId4" Type="http://schemas.openxmlformats.org/officeDocument/2006/relationships/hyperlink" Target="https://podminky.urs.cz/item/CS_URS_2023_01/124253100" TargetMode="External" /><Relationship Id="rId5" Type="http://schemas.openxmlformats.org/officeDocument/2006/relationships/hyperlink" Target="https://podminky.urs.cz/item/CS_URS_2023_01/132451101" TargetMode="External" /><Relationship Id="rId6" Type="http://schemas.openxmlformats.org/officeDocument/2006/relationships/hyperlink" Target="https://podminky.urs.cz/item/CS_URS_2023_01/162211311" TargetMode="External" /><Relationship Id="rId7" Type="http://schemas.openxmlformats.org/officeDocument/2006/relationships/hyperlink" Target="https://podminky.urs.cz/item/CS_URS_2023_01/162211319" TargetMode="External" /><Relationship Id="rId8" Type="http://schemas.openxmlformats.org/officeDocument/2006/relationships/hyperlink" Target="https://podminky.urs.cz/item/CS_URS_2023_01/162551108" TargetMode="External" /><Relationship Id="rId9" Type="http://schemas.openxmlformats.org/officeDocument/2006/relationships/hyperlink" Target="https://podminky.urs.cz/item/CS_URS_2023_01/162551128" TargetMode="External" /><Relationship Id="rId10" Type="http://schemas.openxmlformats.org/officeDocument/2006/relationships/hyperlink" Target="https://podminky.urs.cz/item/CS_URS_2023_01/171201201" TargetMode="External" /><Relationship Id="rId11" Type="http://schemas.openxmlformats.org/officeDocument/2006/relationships/hyperlink" Target="https://podminky.urs.cz/item/CS_URS_2023_01/171201231" TargetMode="External" /><Relationship Id="rId12" Type="http://schemas.openxmlformats.org/officeDocument/2006/relationships/hyperlink" Target="https://podminky.urs.cz/item/CS_URS_2023_01/182151111" TargetMode="External" /><Relationship Id="rId13" Type="http://schemas.openxmlformats.org/officeDocument/2006/relationships/hyperlink" Target="https://podminky.urs.cz/item/CS_URS_2023_01/452218010" TargetMode="External" /><Relationship Id="rId14" Type="http://schemas.openxmlformats.org/officeDocument/2006/relationships/hyperlink" Target="https://podminky.urs.cz/item/CS_URS_2023_01/457532111" TargetMode="External" /><Relationship Id="rId15" Type="http://schemas.openxmlformats.org/officeDocument/2006/relationships/hyperlink" Target="https://podminky.urs.cz/item/CS_URS_2023_01/463212111" TargetMode="External" /><Relationship Id="rId16" Type="http://schemas.openxmlformats.org/officeDocument/2006/relationships/hyperlink" Target="https://podminky.urs.cz/item/CS_URS_2023_01/463212191" TargetMode="External" /><Relationship Id="rId17" Type="http://schemas.openxmlformats.org/officeDocument/2006/relationships/hyperlink" Target="https://podminky.urs.cz/item/CS_URS_2023_01/998332011" TargetMode="External" /><Relationship Id="rId18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20</v>
      </c>
      <c r="AL7" s="23"/>
      <c r="AM7" s="23"/>
      <c r="AN7" s="28" t="s">
        <v>19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21</v>
      </c>
      <c r="E8" s="23"/>
      <c r="F8" s="23"/>
      <c r="G8" s="23"/>
      <c r="H8" s="23"/>
      <c r="I8" s="23"/>
      <c r="J8" s="23"/>
      <c r="K8" s="28" t="s">
        <v>22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23</v>
      </c>
      <c r="AL8" s="23"/>
      <c r="AM8" s="23"/>
      <c r="AN8" s="34" t="s">
        <v>24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25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26</v>
      </c>
      <c r="AL10" s="23"/>
      <c r="AM10" s="23"/>
      <c r="AN10" s="28" t="s">
        <v>19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22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27</v>
      </c>
      <c r="AL11" s="23"/>
      <c r="AM11" s="23"/>
      <c r="AN11" s="28" t="s">
        <v>19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28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26</v>
      </c>
      <c r="AL13" s="23"/>
      <c r="AM13" s="23"/>
      <c r="AN13" s="35" t="s">
        <v>29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29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27</v>
      </c>
      <c r="AL14" s="23"/>
      <c r="AM14" s="23"/>
      <c r="AN14" s="35" t="s">
        <v>29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30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26</v>
      </c>
      <c r="AL16" s="23"/>
      <c r="AM16" s="23"/>
      <c r="AN16" s="28" t="s">
        <v>19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22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27</v>
      </c>
      <c r="AL17" s="23"/>
      <c r="AM17" s="23"/>
      <c r="AN17" s="28" t="s">
        <v>19</v>
      </c>
      <c r="AO17" s="23"/>
      <c r="AP17" s="23"/>
      <c r="AQ17" s="23"/>
      <c r="AR17" s="21"/>
      <c r="BE17" s="32"/>
      <c r="BS17" s="18" t="s">
        <v>31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32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26</v>
      </c>
      <c r="AL19" s="23"/>
      <c r="AM19" s="23"/>
      <c r="AN19" s="28" t="s">
        <v>19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22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27</v>
      </c>
      <c r="AL20" s="23"/>
      <c r="AM20" s="23"/>
      <c r="AN20" s="28" t="s">
        <v>19</v>
      </c>
      <c r="AO20" s="23"/>
      <c r="AP20" s="23"/>
      <c r="AQ20" s="23"/>
      <c r="AR20" s="21"/>
      <c r="BE20" s="32"/>
      <c r="BS20" s="18" t="s">
        <v>4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33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47.25" customHeight="1">
      <c r="B23" s="22"/>
      <c r="C23" s="23"/>
      <c r="D23" s="23"/>
      <c r="E23" s="37" t="s">
        <v>34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35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ROUND(AG54,2)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36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37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38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39</v>
      </c>
      <c r="E29" s="48"/>
      <c r="F29" s="33" t="s">
        <v>40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ROUND(AZ54,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ROUND(AV54,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41</v>
      </c>
      <c r="G30" s="48"/>
      <c r="H30" s="48"/>
      <c r="I30" s="48"/>
      <c r="J30" s="48"/>
      <c r="K30" s="48"/>
      <c r="L30" s="49">
        <v>0.14999999999999999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ROUND(BA54,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ROUND(AW54,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42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ROUND(BB54,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43</v>
      </c>
      <c r="G32" s="48"/>
      <c r="H32" s="48"/>
      <c r="I32" s="48"/>
      <c r="J32" s="48"/>
      <c r="K32" s="48"/>
      <c r="L32" s="49">
        <v>0.14999999999999999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ROUND(BC54,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44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ROUND(BD54,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3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9"/>
    </row>
    <row r="35" s="2" customFormat="1" ht="25.92" customHeight="1">
      <c r="A35" s="39"/>
      <c r="B35" s="40"/>
      <c r="C35" s="53"/>
      <c r="D35" s="54" t="s">
        <v>45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46</v>
      </c>
      <c r="U35" s="55"/>
      <c r="V35" s="55"/>
      <c r="W35" s="55"/>
      <c r="X35" s="57" t="s">
        <v>47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6.96" customHeight="1">
      <c r="A37" s="39"/>
      <c r="B37" s="60"/>
      <c r="C37" s="61"/>
      <c r="D37" s="61"/>
      <c r="E37" s="61"/>
      <c r="F37" s="61"/>
      <c r="G37" s="61"/>
      <c r="H37" s="61"/>
      <c r="I37" s="61"/>
      <c r="J37" s="61"/>
      <c r="K37" s="61"/>
      <c r="L37" s="61"/>
      <c r="M37" s="61"/>
      <c r="N37" s="61"/>
      <c r="O37" s="61"/>
      <c r="P37" s="61"/>
      <c r="Q37" s="61"/>
      <c r="R37" s="61"/>
      <c r="S37" s="61"/>
      <c r="T37" s="61"/>
      <c r="U37" s="61"/>
      <c r="V37" s="61"/>
      <c r="W37" s="61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61"/>
      <c r="AM37" s="61"/>
      <c r="AN37" s="61"/>
      <c r="AO37" s="61"/>
      <c r="AP37" s="61"/>
      <c r="AQ37" s="61"/>
      <c r="AR37" s="45"/>
      <c r="BE37" s="39"/>
    </row>
    <row r="41" s="2" customFormat="1" ht="6.96" customHeight="1">
      <c r="A41" s="39"/>
      <c r="B41" s="62"/>
      <c r="C41" s="63"/>
      <c r="D41" s="63"/>
      <c r="E41" s="63"/>
      <c r="F41" s="63"/>
      <c r="G41" s="63"/>
      <c r="H41" s="63"/>
      <c r="I41" s="63"/>
      <c r="J41" s="63"/>
      <c r="K41" s="63"/>
      <c r="L41" s="63"/>
      <c r="M41" s="63"/>
      <c r="N41" s="63"/>
      <c r="O41" s="63"/>
      <c r="P41" s="63"/>
      <c r="Q41" s="63"/>
      <c r="R41" s="63"/>
      <c r="S41" s="63"/>
      <c r="T41" s="63"/>
      <c r="U41" s="63"/>
      <c r="V41" s="63"/>
      <c r="W41" s="63"/>
      <c r="X41" s="63"/>
      <c r="Y41" s="63"/>
      <c r="Z41" s="63"/>
      <c r="AA41" s="63"/>
      <c r="AB41" s="63"/>
      <c r="AC41" s="63"/>
      <c r="AD41" s="63"/>
      <c r="AE41" s="63"/>
      <c r="AF41" s="63"/>
      <c r="AG41" s="63"/>
      <c r="AH41" s="63"/>
      <c r="AI41" s="63"/>
      <c r="AJ41" s="63"/>
      <c r="AK41" s="63"/>
      <c r="AL41" s="63"/>
      <c r="AM41" s="63"/>
      <c r="AN41" s="63"/>
      <c r="AO41" s="63"/>
      <c r="AP41" s="63"/>
      <c r="AQ41" s="63"/>
      <c r="AR41" s="45"/>
      <c r="BE41" s="39"/>
    </row>
    <row r="42" s="2" customFormat="1" ht="24.96" customHeight="1">
      <c r="A42" s="39"/>
      <c r="B42" s="40"/>
      <c r="C42" s="24" t="s">
        <v>48</v>
      </c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  <c r="AF42" s="41"/>
      <c r="AG42" s="41"/>
      <c r="AH42" s="41"/>
      <c r="AI42" s="41"/>
      <c r="AJ42" s="41"/>
      <c r="AK42" s="41"/>
      <c r="AL42" s="41"/>
      <c r="AM42" s="41"/>
      <c r="AN42" s="41"/>
      <c r="AO42" s="41"/>
      <c r="AP42" s="41"/>
      <c r="AQ42" s="41"/>
      <c r="AR42" s="45"/>
      <c r="BE42" s="39"/>
    </row>
    <row r="43" s="2" customFormat="1" ht="6.96" customHeight="1">
      <c r="A43" s="39"/>
      <c r="B43" s="40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1"/>
      <c r="W43" s="41"/>
      <c r="X43" s="41"/>
      <c r="Y43" s="41"/>
      <c r="Z43" s="41"/>
      <c r="AA43" s="41"/>
      <c r="AB43" s="41"/>
      <c r="AC43" s="41"/>
      <c r="AD43" s="41"/>
      <c r="AE43" s="41"/>
      <c r="AF43" s="41"/>
      <c r="AG43" s="41"/>
      <c r="AH43" s="41"/>
      <c r="AI43" s="41"/>
      <c r="AJ43" s="41"/>
      <c r="AK43" s="41"/>
      <c r="AL43" s="41"/>
      <c r="AM43" s="41"/>
      <c r="AN43" s="41"/>
      <c r="AO43" s="41"/>
      <c r="AP43" s="41"/>
      <c r="AQ43" s="41"/>
      <c r="AR43" s="45"/>
      <c r="BE43" s="39"/>
    </row>
    <row r="44" s="4" customFormat="1" ht="12" customHeight="1">
      <c r="A44" s="4"/>
      <c r="B44" s="64"/>
      <c r="C44" s="33" t="s">
        <v>13</v>
      </c>
      <c r="D44" s="65"/>
      <c r="E44" s="65"/>
      <c r="F44" s="65"/>
      <c r="G44" s="65"/>
      <c r="H44" s="65"/>
      <c r="I44" s="65"/>
      <c r="J44" s="65"/>
      <c r="K44" s="65"/>
      <c r="L44" s="65" t="str">
        <f>K5</f>
        <v>20-22-01</v>
      </c>
      <c r="M44" s="65"/>
      <c r="N44" s="65"/>
      <c r="O44" s="65"/>
      <c r="P44" s="65"/>
      <c r="Q44" s="65"/>
      <c r="R44" s="65"/>
      <c r="S44" s="65"/>
      <c r="T44" s="65"/>
      <c r="U44" s="65"/>
      <c r="V44" s="65"/>
      <c r="W44" s="65"/>
      <c r="X44" s="65"/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5"/>
      <c r="AK44" s="65"/>
      <c r="AL44" s="65"/>
      <c r="AM44" s="65"/>
      <c r="AN44" s="65"/>
      <c r="AO44" s="65"/>
      <c r="AP44" s="65"/>
      <c r="AQ44" s="65"/>
      <c r="AR44" s="66"/>
      <c r="BE44" s="4"/>
    </row>
    <row r="45" s="5" customFormat="1" ht="36.96" customHeight="1">
      <c r="A45" s="5"/>
      <c r="B45" s="67"/>
      <c r="C45" s="68" t="s">
        <v>16</v>
      </c>
      <c r="D45" s="69"/>
      <c r="E45" s="69"/>
      <c r="F45" s="69"/>
      <c r="G45" s="69"/>
      <c r="H45" s="69"/>
      <c r="I45" s="69"/>
      <c r="J45" s="69"/>
      <c r="K45" s="69"/>
      <c r="L45" s="70" t="str">
        <f>K6</f>
        <v>Rekonstrukce malé vodní nádrže a přístupové polní cesty C1 v k.ú. Kosoř, SO-01 Malá vodní nádrž</v>
      </c>
      <c r="M45" s="69"/>
      <c r="N45" s="69"/>
      <c r="O45" s="69"/>
      <c r="P45" s="69"/>
      <c r="Q45" s="69"/>
      <c r="R45" s="69"/>
      <c r="S45" s="69"/>
      <c r="T45" s="69"/>
      <c r="U45" s="69"/>
      <c r="V45" s="69"/>
      <c r="W45" s="69"/>
      <c r="X45" s="69"/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  <c r="AN45" s="69"/>
      <c r="AO45" s="69"/>
      <c r="AP45" s="69"/>
      <c r="AQ45" s="69"/>
      <c r="AR45" s="71"/>
      <c r="BE45" s="5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  <c r="AF46" s="41"/>
      <c r="AG46" s="41"/>
      <c r="AH46" s="41"/>
      <c r="AI46" s="41"/>
      <c r="AJ46" s="41"/>
      <c r="AK46" s="41"/>
      <c r="AL46" s="41"/>
      <c r="AM46" s="41"/>
      <c r="AN46" s="41"/>
      <c r="AO46" s="41"/>
      <c r="AP46" s="41"/>
      <c r="AQ46" s="41"/>
      <c r="AR46" s="45"/>
      <c r="BE46" s="39"/>
    </row>
    <row r="47" s="2" customFormat="1" ht="12" customHeight="1">
      <c r="A47" s="39"/>
      <c r="B47" s="40"/>
      <c r="C47" s="33" t="s">
        <v>21</v>
      </c>
      <c r="D47" s="41"/>
      <c r="E47" s="41"/>
      <c r="F47" s="41"/>
      <c r="G47" s="41"/>
      <c r="H47" s="41"/>
      <c r="I47" s="41"/>
      <c r="J47" s="41"/>
      <c r="K47" s="41"/>
      <c r="L47" s="72" t="str">
        <f>IF(K8="","",K8)</f>
        <v xml:space="preserve"> </v>
      </c>
      <c r="M47" s="41"/>
      <c r="N47" s="41"/>
      <c r="O47" s="41"/>
      <c r="P47" s="41"/>
      <c r="Q47" s="41"/>
      <c r="R47" s="41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  <c r="AF47" s="41"/>
      <c r="AG47" s="41"/>
      <c r="AH47" s="41"/>
      <c r="AI47" s="33" t="s">
        <v>23</v>
      </c>
      <c r="AJ47" s="41"/>
      <c r="AK47" s="41"/>
      <c r="AL47" s="41"/>
      <c r="AM47" s="73" t="str">
        <f>IF(AN8= "","",AN8)</f>
        <v>1. 2. 2023</v>
      </c>
      <c r="AN47" s="73"/>
      <c r="AO47" s="41"/>
      <c r="AP47" s="41"/>
      <c r="AQ47" s="41"/>
      <c r="AR47" s="45"/>
      <c r="B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  <c r="AF48" s="41"/>
      <c r="AG48" s="41"/>
      <c r="AH48" s="41"/>
      <c r="AI48" s="41"/>
      <c r="AJ48" s="41"/>
      <c r="AK48" s="41"/>
      <c r="AL48" s="41"/>
      <c r="AM48" s="41"/>
      <c r="AN48" s="41"/>
      <c r="AO48" s="41"/>
      <c r="AP48" s="41"/>
      <c r="AQ48" s="41"/>
      <c r="AR48" s="45"/>
      <c r="BE48" s="39"/>
    </row>
    <row r="49" s="2" customFormat="1" ht="15.15" customHeight="1">
      <c r="A49" s="39"/>
      <c r="B49" s="40"/>
      <c r="C49" s="33" t="s">
        <v>25</v>
      </c>
      <c r="D49" s="41"/>
      <c r="E49" s="41"/>
      <c r="F49" s="41"/>
      <c r="G49" s="41"/>
      <c r="H49" s="41"/>
      <c r="I49" s="41"/>
      <c r="J49" s="41"/>
      <c r="K49" s="41"/>
      <c r="L49" s="65" t="str">
        <f>IF(E11= "","",E11)</f>
        <v xml:space="preserve"> </v>
      </c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1"/>
      <c r="AI49" s="33" t="s">
        <v>30</v>
      </c>
      <c r="AJ49" s="41"/>
      <c r="AK49" s="41"/>
      <c r="AL49" s="41"/>
      <c r="AM49" s="74" t="str">
        <f>IF(E17="","",E17)</f>
        <v xml:space="preserve"> </v>
      </c>
      <c r="AN49" s="65"/>
      <c r="AO49" s="65"/>
      <c r="AP49" s="65"/>
      <c r="AQ49" s="41"/>
      <c r="AR49" s="45"/>
      <c r="AS49" s="75" t="s">
        <v>49</v>
      </c>
      <c r="AT49" s="76"/>
      <c r="AU49" s="77"/>
      <c r="AV49" s="77"/>
      <c r="AW49" s="77"/>
      <c r="AX49" s="77"/>
      <c r="AY49" s="77"/>
      <c r="AZ49" s="77"/>
      <c r="BA49" s="77"/>
      <c r="BB49" s="77"/>
      <c r="BC49" s="77"/>
      <c r="BD49" s="78"/>
      <c r="BE49" s="39"/>
    </row>
    <row r="50" s="2" customFormat="1" ht="15.15" customHeight="1">
      <c r="A50" s="39"/>
      <c r="B50" s="40"/>
      <c r="C50" s="33" t="s">
        <v>28</v>
      </c>
      <c r="D50" s="41"/>
      <c r="E50" s="41"/>
      <c r="F50" s="41"/>
      <c r="G50" s="41"/>
      <c r="H50" s="41"/>
      <c r="I50" s="41"/>
      <c r="J50" s="41"/>
      <c r="K50" s="41"/>
      <c r="L50" s="65" t="str">
        <f>IF(E14= "Vyplň údaj","",E14)</f>
        <v/>
      </c>
      <c r="M50" s="41"/>
      <c r="N50" s="41"/>
      <c r="O50" s="41"/>
      <c r="P50" s="41"/>
      <c r="Q50" s="41"/>
      <c r="R50" s="41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  <c r="AF50" s="41"/>
      <c r="AG50" s="41"/>
      <c r="AH50" s="41"/>
      <c r="AI50" s="33" t="s">
        <v>32</v>
      </c>
      <c r="AJ50" s="41"/>
      <c r="AK50" s="41"/>
      <c r="AL50" s="41"/>
      <c r="AM50" s="74" t="str">
        <f>IF(E20="","",E20)</f>
        <v xml:space="preserve"> </v>
      </c>
      <c r="AN50" s="65"/>
      <c r="AO50" s="65"/>
      <c r="AP50" s="65"/>
      <c r="AQ50" s="41"/>
      <c r="AR50" s="45"/>
      <c r="AS50" s="79"/>
      <c r="AT50" s="80"/>
      <c r="AU50" s="81"/>
      <c r="AV50" s="81"/>
      <c r="AW50" s="81"/>
      <c r="AX50" s="81"/>
      <c r="AY50" s="81"/>
      <c r="AZ50" s="81"/>
      <c r="BA50" s="81"/>
      <c r="BB50" s="81"/>
      <c r="BC50" s="81"/>
      <c r="BD50" s="82"/>
      <c r="BE50" s="39"/>
    </row>
    <row r="51" s="2" customFormat="1" ht="10.8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  <c r="AF51" s="41"/>
      <c r="AG51" s="41"/>
      <c r="AH51" s="41"/>
      <c r="AI51" s="41"/>
      <c r="AJ51" s="41"/>
      <c r="AK51" s="41"/>
      <c r="AL51" s="41"/>
      <c r="AM51" s="41"/>
      <c r="AN51" s="41"/>
      <c r="AO51" s="41"/>
      <c r="AP51" s="41"/>
      <c r="AQ51" s="41"/>
      <c r="AR51" s="45"/>
      <c r="AS51" s="83"/>
      <c r="AT51" s="84"/>
      <c r="AU51" s="85"/>
      <c r="AV51" s="85"/>
      <c r="AW51" s="85"/>
      <c r="AX51" s="85"/>
      <c r="AY51" s="85"/>
      <c r="AZ51" s="85"/>
      <c r="BA51" s="85"/>
      <c r="BB51" s="85"/>
      <c r="BC51" s="85"/>
      <c r="BD51" s="86"/>
      <c r="BE51" s="39"/>
    </row>
    <row r="52" s="2" customFormat="1" ht="29.28" customHeight="1">
      <c r="A52" s="39"/>
      <c r="B52" s="40"/>
      <c r="C52" s="87" t="s">
        <v>50</v>
      </c>
      <c r="D52" s="88"/>
      <c r="E52" s="88"/>
      <c r="F52" s="88"/>
      <c r="G52" s="88"/>
      <c r="H52" s="89"/>
      <c r="I52" s="90" t="s">
        <v>51</v>
      </c>
      <c r="J52" s="88"/>
      <c r="K52" s="88"/>
      <c r="L52" s="88"/>
      <c r="M52" s="88"/>
      <c r="N52" s="88"/>
      <c r="O52" s="88"/>
      <c r="P52" s="88"/>
      <c r="Q52" s="88"/>
      <c r="R52" s="88"/>
      <c r="S52" s="88"/>
      <c r="T52" s="88"/>
      <c r="U52" s="88"/>
      <c r="V52" s="88"/>
      <c r="W52" s="88"/>
      <c r="X52" s="88"/>
      <c r="Y52" s="88"/>
      <c r="Z52" s="88"/>
      <c r="AA52" s="88"/>
      <c r="AB52" s="88"/>
      <c r="AC52" s="88"/>
      <c r="AD52" s="88"/>
      <c r="AE52" s="88"/>
      <c r="AF52" s="88"/>
      <c r="AG52" s="91" t="s">
        <v>52</v>
      </c>
      <c r="AH52" s="88"/>
      <c r="AI52" s="88"/>
      <c r="AJ52" s="88"/>
      <c r="AK52" s="88"/>
      <c r="AL52" s="88"/>
      <c r="AM52" s="88"/>
      <c r="AN52" s="90" t="s">
        <v>53</v>
      </c>
      <c r="AO52" s="88"/>
      <c r="AP52" s="88"/>
      <c r="AQ52" s="92" t="s">
        <v>54</v>
      </c>
      <c r="AR52" s="45"/>
      <c r="AS52" s="93" t="s">
        <v>55</v>
      </c>
      <c r="AT52" s="94" t="s">
        <v>56</v>
      </c>
      <c r="AU52" s="94" t="s">
        <v>57</v>
      </c>
      <c r="AV52" s="94" t="s">
        <v>58</v>
      </c>
      <c r="AW52" s="94" t="s">
        <v>59</v>
      </c>
      <c r="AX52" s="94" t="s">
        <v>60</v>
      </c>
      <c r="AY52" s="94" t="s">
        <v>61</v>
      </c>
      <c r="AZ52" s="94" t="s">
        <v>62</v>
      </c>
      <c r="BA52" s="94" t="s">
        <v>63</v>
      </c>
      <c r="BB52" s="94" t="s">
        <v>64</v>
      </c>
      <c r="BC52" s="94" t="s">
        <v>65</v>
      </c>
      <c r="BD52" s="95" t="s">
        <v>66</v>
      </c>
      <c r="BE52" s="39"/>
    </row>
    <row r="53" s="2" customFormat="1" ht="10.8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  <c r="AF53" s="41"/>
      <c r="AG53" s="41"/>
      <c r="AH53" s="41"/>
      <c r="AI53" s="41"/>
      <c r="AJ53" s="41"/>
      <c r="AK53" s="41"/>
      <c r="AL53" s="41"/>
      <c r="AM53" s="41"/>
      <c r="AN53" s="41"/>
      <c r="AO53" s="41"/>
      <c r="AP53" s="41"/>
      <c r="AQ53" s="41"/>
      <c r="AR53" s="45"/>
      <c r="AS53" s="96"/>
      <c r="AT53" s="97"/>
      <c r="AU53" s="97"/>
      <c r="AV53" s="97"/>
      <c r="AW53" s="97"/>
      <c r="AX53" s="97"/>
      <c r="AY53" s="97"/>
      <c r="AZ53" s="97"/>
      <c r="BA53" s="97"/>
      <c r="BB53" s="97"/>
      <c r="BC53" s="97"/>
      <c r="BD53" s="98"/>
      <c r="BE53" s="39"/>
    </row>
    <row r="54" s="6" customFormat="1" ht="32.4" customHeight="1">
      <c r="A54" s="6"/>
      <c r="B54" s="99"/>
      <c r="C54" s="100" t="s">
        <v>67</v>
      </c>
      <c r="D54" s="101"/>
      <c r="E54" s="101"/>
      <c r="F54" s="101"/>
      <c r="G54" s="101"/>
      <c r="H54" s="101"/>
      <c r="I54" s="101"/>
      <c r="J54" s="101"/>
      <c r="K54" s="101"/>
      <c r="L54" s="101"/>
      <c r="M54" s="101"/>
      <c r="N54" s="101"/>
      <c r="O54" s="101"/>
      <c r="P54" s="101"/>
      <c r="Q54" s="101"/>
      <c r="R54" s="101"/>
      <c r="S54" s="101"/>
      <c r="T54" s="101"/>
      <c r="U54" s="101"/>
      <c r="V54" s="101"/>
      <c r="W54" s="101"/>
      <c r="X54" s="101"/>
      <c r="Y54" s="101"/>
      <c r="Z54" s="101"/>
      <c r="AA54" s="101"/>
      <c r="AB54" s="101"/>
      <c r="AC54" s="101"/>
      <c r="AD54" s="101"/>
      <c r="AE54" s="101"/>
      <c r="AF54" s="101"/>
      <c r="AG54" s="102">
        <f>ROUND(AG55+AG56,2)</f>
        <v>0</v>
      </c>
      <c r="AH54" s="102"/>
      <c r="AI54" s="102"/>
      <c r="AJ54" s="102"/>
      <c r="AK54" s="102"/>
      <c r="AL54" s="102"/>
      <c r="AM54" s="102"/>
      <c r="AN54" s="103">
        <f>SUM(AG54,AT54)</f>
        <v>0</v>
      </c>
      <c r="AO54" s="103"/>
      <c r="AP54" s="103"/>
      <c r="AQ54" s="104" t="s">
        <v>19</v>
      </c>
      <c r="AR54" s="105"/>
      <c r="AS54" s="106">
        <f>ROUND(AS55+AS56,2)</f>
        <v>0</v>
      </c>
      <c r="AT54" s="107">
        <f>ROUND(SUM(AV54:AW54),2)</f>
        <v>0</v>
      </c>
      <c r="AU54" s="108">
        <f>ROUND(AU55+AU56,5)</f>
        <v>0</v>
      </c>
      <c r="AV54" s="107">
        <f>ROUND(AZ54*L29,2)</f>
        <v>0</v>
      </c>
      <c r="AW54" s="107">
        <f>ROUND(BA54*L30,2)</f>
        <v>0</v>
      </c>
      <c r="AX54" s="107">
        <f>ROUND(BB54*L29,2)</f>
        <v>0</v>
      </c>
      <c r="AY54" s="107">
        <f>ROUND(BC54*L30,2)</f>
        <v>0</v>
      </c>
      <c r="AZ54" s="107">
        <f>ROUND(AZ55+AZ56,2)</f>
        <v>0</v>
      </c>
      <c r="BA54" s="107">
        <f>ROUND(BA55+BA56,2)</f>
        <v>0</v>
      </c>
      <c r="BB54" s="107">
        <f>ROUND(BB55+BB56,2)</f>
        <v>0</v>
      </c>
      <c r="BC54" s="107">
        <f>ROUND(BC55+BC56,2)</f>
        <v>0</v>
      </c>
      <c r="BD54" s="109">
        <f>ROUND(BD55+BD56,2)</f>
        <v>0</v>
      </c>
      <c r="BE54" s="6"/>
      <c r="BS54" s="110" t="s">
        <v>68</v>
      </c>
      <c r="BT54" s="110" t="s">
        <v>69</v>
      </c>
      <c r="BU54" s="111" t="s">
        <v>70</v>
      </c>
      <c r="BV54" s="110" t="s">
        <v>71</v>
      </c>
      <c r="BW54" s="110" t="s">
        <v>5</v>
      </c>
      <c r="BX54" s="110" t="s">
        <v>72</v>
      </c>
      <c r="CL54" s="110" t="s">
        <v>19</v>
      </c>
    </row>
    <row r="55" s="7" customFormat="1" ht="16.5" customHeight="1">
      <c r="A55" s="112" t="s">
        <v>73</v>
      </c>
      <c r="B55" s="113"/>
      <c r="C55" s="114"/>
      <c r="D55" s="115" t="s">
        <v>74</v>
      </c>
      <c r="E55" s="115"/>
      <c r="F55" s="115"/>
      <c r="G55" s="115"/>
      <c r="H55" s="115"/>
      <c r="I55" s="116"/>
      <c r="J55" s="115" t="s">
        <v>75</v>
      </c>
      <c r="K55" s="115"/>
      <c r="L55" s="115"/>
      <c r="M55" s="115"/>
      <c r="N55" s="115"/>
      <c r="O55" s="115"/>
      <c r="P55" s="115"/>
      <c r="Q55" s="115"/>
      <c r="R55" s="115"/>
      <c r="S55" s="115"/>
      <c r="T55" s="115"/>
      <c r="U55" s="115"/>
      <c r="V55" s="115"/>
      <c r="W55" s="115"/>
      <c r="X55" s="115"/>
      <c r="Y55" s="115"/>
      <c r="Z55" s="115"/>
      <c r="AA55" s="115"/>
      <c r="AB55" s="115"/>
      <c r="AC55" s="115"/>
      <c r="AD55" s="115"/>
      <c r="AE55" s="115"/>
      <c r="AF55" s="115"/>
      <c r="AG55" s="117">
        <f>'SO-00 - Ostatní a vedlejš...'!J30</f>
        <v>0</v>
      </c>
      <c r="AH55" s="116"/>
      <c r="AI55" s="116"/>
      <c r="AJ55" s="116"/>
      <c r="AK55" s="116"/>
      <c r="AL55" s="116"/>
      <c r="AM55" s="116"/>
      <c r="AN55" s="117">
        <f>SUM(AG55,AT55)</f>
        <v>0</v>
      </c>
      <c r="AO55" s="116"/>
      <c r="AP55" s="116"/>
      <c r="AQ55" s="118" t="s">
        <v>76</v>
      </c>
      <c r="AR55" s="119"/>
      <c r="AS55" s="120">
        <v>0</v>
      </c>
      <c r="AT55" s="121">
        <f>ROUND(SUM(AV55:AW55),2)</f>
        <v>0</v>
      </c>
      <c r="AU55" s="122">
        <f>'SO-00 - Ostatní a vedlejš...'!P80</f>
        <v>0</v>
      </c>
      <c r="AV55" s="121">
        <f>'SO-00 - Ostatní a vedlejš...'!J33</f>
        <v>0</v>
      </c>
      <c r="AW55" s="121">
        <f>'SO-00 - Ostatní a vedlejš...'!J34</f>
        <v>0</v>
      </c>
      <c r="AX55" s="121">
        <f>'SO-00 - Ostatní a vedlejš...'!J35</f>
        <v>0</v>
      </c>
      <c r="AY55" s="121">
        <f>'SO-00 - Ostatní a vedlejš...'!J36</f>
        <v>0</v>
      </c>
      <c r="AZ55" s="121">
        <f>'SO-00 - Ostatní a vedlejš...'!F33</f>
        <v>0</v>
      </c>
      <c r="BA55" s="121">
        <f>'SO-00 - Ostatní a vedlejš...'!F34</f>
        <v>0</v>
      </c>
      <c r="BB55" s="121">
        <f>'SO-00 - Ostatní a vedlejš...'!F35</f>
        <v>0</v>
      </c>
      <c r="BC55" s="121">
        <f>'SO-00 - Ostatní a vedlejš...'!F36</f>
        <v>0</v>
      </c>
      <c r="BD55" s="123">
        <f>'SO-00 - Ostatní a vedlejš...'!F37</f>
        <v>0</v>
      </c>
      <c r="BE55" s="7"/>
      <c r="BT55" s="124" t="s">
        <v>77</v>
      </c>
      <c r="BV55" s="124" t="s">
        <v>71</v>
      </c>
      <c r="BW55" s="124" t="s">
        <v>78</v>
      </c>
      <c r="BX55" s="124" t="s">
        <v>5</v>
      </c>
      <c r="CL55" s="124" t="s">
        <v>19</v>
      </c>
      <c r="CM55" s="124" t="s">
        <v>79</v>
      </c>
    </row>
    <row r="56" s="7" customFormat="1" ht="16.5" customHeight="1">
      <c r="A56" s="7"/>
      <c r="B56" s="113"/>
      <c r="C56" s="114"/>
      <c r="D56" s="115" t="s">
        <v>80</v>
      </c>
      <c r="E56" s="115"/>
      <c r="F56" s="115"/>
      <c r="G56" s="115"/>
      <c r="H56" s="115"/>
      <c r="I56" s="116"/>
      <c r="J56" s="115" t="s">
        <v>81</v>
      </c>
      <c r="K56" s="115"/>
      <c r="L56" s="115"/>
      <c r="M56" s="115"/>
      <c r="N56" s="115"/>
      <c r="O56" s="115"/>
      <c r="P56" s="115"/>
      <c r="Q56" s="115"/>
      <c r="R56" s="115"/>
      <c r="S56" s="115"/>
      <c r="T56" s="115"/>
      <c r="U56" s="115"/>
      <c r="V56" s="115"/>
      <c r="W56" s="115"/>
      <c r="X56" s="115"/>
      <c r="Y56" s="115"/>
      <c r="Z56" s="115"/>
      <c r="AA56" s="115"/>
      <c r="AB56" s="115"/>
      <c r="AC56" s="115"/>
      <c r="AD56" s="115"/>
      <c r="AE56" s="115"/>
      <c r="AF56" s="115"/>
      <c r="AG56" s="125">
        <f>ROUND(SUM(AG57:AG60),2)</f>
        <v>0</v>
      </c>
      <c r="AH56" s="116"/>
      <c r="AI56" s="116"/>
      <c r="AJ56" s="116"/>
      <c r="AK56" s="116"/>
      <c r="AL56" s="116"/>
      <c r="AM56" s="116"/>
      <c r="AN56" s="117">
        <f>SUM(AG56,AT56)</f>
        <v>0</v>
      </c>
      <c r="AO56" s="116"/>
      <c r="AP56" s="116"/>
      <c r="AQ56" s="118" t="s">
        <v>76</v>
      </c>
      <c r="AR56" s="119"/>
      <c r="AS56" s="120">
        <f>ROUND(SUM(AS57:AS60),2)</f>
        <v>0</v>
      </c>
      <c r="AT56" s="121">
        <f>ROUND(SUM(AV56:AW56),2)</f>
        <v>0</v>
      </c>
      <c r="AU56" s="122">
        <f>ROUND(SUM(AU57:AU60),5)</f>
        <v>0</v>
      </c>
      <c r="AV56" s="121">
        <f>ROUND(AZ56*L29,2)</f>
        <v>0</v>
      </c>
      <c r="AW56" s="121">
        <f>ROUND(BA56*L30,2)</f>
        <v>0</v>
      </c>
      <c r="AX56" s="121">
        <f>ROUND(BB56*L29,2)</f>
        <v>0</v>
      </c>
      <c r="AY56" s="121">
        <f>ROUND(BC56*L30,2)</f>
        <v>0</v>
      </c>
      <c r="AZ56" s="121">
        <f>ROUND(SUM(AZ57:AZ60),2)</f>
        <v>0</v>
      </c>
      <c r="BA56" s="121">
        <f>ROUND(SUM(BA57:BA60),2)</f>
        <v>0</v>
      </c>
      <c r="BB56" s="121">
        <f>ROUND(SUM(BB57:BB60),2)</f>
        <v>0</v>
      </c>
      <c r="BC56" s="121">
        <f>ROUND(SUM(BC57:BC60),2)</f>
        <v>0</v>
      </c>
      <c r="BD56" s="123">
        <f>ROUND(SUM(BD57:BD60),2)</f>
        <v>0</v>
      </c>
      <c r="BE56" s="7"/>
      <c r="BS56" s="124" t="s">
        <v>68</v>
      </c>
      <c r="BT56" s="124" t="s">
        <v>77</v>
      </c>
      <c r="BU56" s="124" t="s">
        <v>70</v>
      </c>
      <c r="BV56" s="124" t="s">
        <v>71</v>
      </c>
      <c r="BW56" s="124" t="s">
        <v>82</v>
      </c>
      <c r="BX56" s="124" t="s">
        <v>5</v>
      </c>
      <c r="CL56" s="124" t="s">
        <v>19</v>
      </c>
      <c r="CM56" s="124" t="s">
        <v>79</v>
      </c>
    </row>
    <row r="57" s="4" customFormat="1" ht="16.5" customHeight="1">
      <c r="A57" s="112" t="s">
        <v>73</v>
      </c>
      <c r="B57" s="64"/>
      <c r="C57" s="126"/>
      <c r="D57" s="126"/>
      <c r="E57" s="127" t="s">
        <v>83</v>
      </c>
      <c r="F57" s="127"/>
      <c r="G57" s="127"/>
      <c r="H57" s="127"/>
      <c r="I57" s="127"/>
      <c r="J57" s="126"/>
      <c r="K57" s="127" t="s">
        <v>84</v>
      </c>
      <c r="L57" s="127"/>
      <c r="M57" s="127"/>
      <c r="N57" s="127"/>
      <c r="O57" s="127"/>
      <c r="P57" s="127"/>
      <c r="Q57" s="127"/>
      <c r="R57" s="127"/>
      <c r="S57" s="127"/>
      <c r="T57" s="127"/>
      <c r="U57" s="127"/>
      <c r="V57" s="127"/>
      <c r="W57" s="127"/>
      <c r="X57" s="127"/>
      <c r="Y57" s="127"/>
      <c r="Z57" s="127"/>
      <c r="AA57" s="127"/>
      <c r="AB57" s="127"/>
      <c r="AC57" s="127"/>
      <c r="AD57" s="127"/>
      <c r="AE57" s="127"/>
      <c r="AF57" s="127"/>
      <c r="AG57" s="128">
        <f>'SO-01.1 - Úprava zátopy'!J32</f>
        <v>0</v>
      </c>
      <c r="AH57" s="126"/>
      <c r="AI57" s="126"/>
      <c r="AJ57" s="126"/>
      <c r="AK57" s="126"/>
      <c r="AL57" s="126"/>
      <c r="AM57" s="126"/>
      <c r="AN57" s="128">
        <f>SUM(AG57,AT57)</f>
        <v>0</v>
      </c>
      <c r="AO57" s="126"/>
      <c r="AP57" s="126"/>
      <c r="AQ57" s="129" t="s">
        <v>85</v>
      </c>
      <c r="AR57" s="66"/>
      <c r="AS57" s="130">
        <v>0</v>
      </c>
      <c r="AT57" s="131">
        <f>ROUND(SUM(AV57:AW57),2)</f>
        <v>0</v>
      </c>
      <c r="AU57" s="132">
        <f>'SO-01.1 - Úprava zátopy'!P90</f>
        <v>0</v>
      </c>
      <c r="AV57" s="131">
        <f>'SO-01.1 - Úprava zátopy'!J35</f>
        <v>0</v>
      </c>
      <c r="AW57" s="131">
        <f>'SO-01.1 - Úprava zátopy'!J36</f>
        <v>0</v>
      </c>
      <c r="AX57" s="131">
        <f>'SO-01.1 - Úprava zátopy'!J37</f>
        <v>0</v>
      </c>
      <c r="AY57" s="131">
        <f>'SO-01.1 - Úprava zátopy'!J38</f>
        <v>0</v>
      </c>
      <c r="AZ57" s="131">
        <f>'SO-01.1 - Úprava zátopy'!F35</f>
        <v>0</v>
      </c>
      <c r="BA57" s="131">
        <f>'SO-01.1 - Úprava zátopy'!F36</f>
        <v>0</v>
      </c>
      <c r="BB57" s="131">
        <f>'SO-01.1 - Úprava zátopy'!F37</f>
        <v>0</v>
      </c>
      <c r="BC57" s="131">
        <f>'SO-01.1 - Úprava zátopy'!F38</f>
        <v>0</v>
      </c>
      <c r="BD57" s="133">
        <f>'SO-01.1 - Úprava zátopy'!F39</f>
        <v>0</v>
      </c>
      <c r="BE57" s="4"/>
      <c r="BT57" s="134" t="s">
        <v>79</v>
      </c>
      <c r="BV57" s="134" t="s">
        <v>71</v>
      </c>
      <c r="BW57" s="134" t="s">
        <v>86</v>
      </c>
      <c r="BX57" s="134" t="s">
        <v>82</v>
      </c>
      <c r="CL57" s="134" t="s">
        <v>19</v>
      </c>
    </row>
    <row r="58" s="4" customFormat="1" ht="16.5" customHeight="1">
      <c r="A58" s="112" t="s">
        <v>73</v>
      </c>
      <c r="B58" s="64"/>
      <c r="C58" s="126"/>
      <c r="D58" s="126"/>
      <c r="E58" s="127" t="s">
        <v>87</v>
      </c>
      <c r="F58" s="127"/>
      <c r="G58" s="127"/>
      <c r="H58" s="127"/>
      <c r="I58" s="127"/>
      <c r="J58" s="126"/>
      <c r="K58" s="127" t="s">
        <v>88</v>
      </c>
      <c r="L58" s="127"/>
      <c r="M58" s="127"/>
      <c r="N58" s="127"/>
      <c r="O58" s="127"/>
      <c r="P58" s="127"/>
      <c r="Q58" s="127"/>
      <c r="R58" s="127"/>
      <c r="S58" s="127"/>
      <c r="T58" s="127"/>
      <c r="U58" s="127"/>
      <c r="V58" s="127"/>
      <c r="W58" s="127"/>
      <c r="X58" s="127"/>
      <c r="Y58" s="127"/>
      <c r="Z58" s="127"/>
      <c r="AA58" s="127"/>
      <c r="AB58" s="127"/>
      <c r="AC58" s="127"/>
      <c r="AD58" s="127"/>
      <c r="AE58" s="127"/>
      <c r="AF58" s="127"/>
      <c r="AG58" s="128">
        <f>'SO-01.2 - Rekonstrukce hráze'!J32</f>
        <v>0</v>
      </c>
      <c r="AH58" s="126"/>
      <c r="AI58" s="126"/>
      <c r="AJ58" s="126"/>
      <c r="AK58" s="126"/>
      <c r="AL58" s="126"/>
      <c r="AM58" s="126"/>
      <c r="AN58" s="128">
        <f>SUM(AG58,AT58)</f>
        <v>0</v>
      </c>
      <c r="AO58" s="126"/>
      <c r="AP58" s="126"/>
      <c r="AQ58" s="129" t="s">
        <v>85</v>
      </c>
      <c r="AR58" s="66"/>
      <c r="AS58" s="130">
        <v>0</v>
      </c>
      <c r="AT58" s="131">
        <f>ROUND(SUM(AV58:AW58),2)</f>
        <v>0</v>
      </c>
      <c r="AU58" s="132">
        <f>'SO-01.2 - Rekonstrukce hráze'!P93</f>
        <v>0</v>
      </c>
      <c r="AV58" s="131">
        <f>'SO-01.2 - Rekonstrukce hráze'!J35</f>
        <v>0</v>
      </c>
      <c r="AW58" s="131">
        <f>'SO-01.2 - Rekonstrukce hráze'!J36</f>
        <v>0</v>
      </c>
      <c r="AX58" s="131">
        <f>'SO-01.2 - Rekonstrukce hráze'!J37</f>
        <v>0</v>
      </c>
      <c r="AY58" s="131">
        <f>'SO-01.2 - Rekonstrukce hráze'!J38</f>
        <v>0</v>
      </c>
      <c r="AZ58" s="131">
        <f>'SO-01.2 - Rekonstrukce hráze'!F35</f>
        <v>0</v>
      </c>
      <c r="BA58" s="131">
        <f>'SO-01.2 - Rekonstrukce hráze'!F36</f>
        <v>0</v>
      </c>
      <c r="BB58" s="131">
        <f>'SO-01.2 - Rekonstrukce hráze'!F37</f>
        <v>0</v>
      </c>
      <c r="BC58" s="131">
        <f>'SO-01.2 - Rekonstrukce hráze'!F38</f>
        <v>0</v>
      </c>
      <c r="BD58" s="133">
        <f>'SO-01.2 - Rekonstrukce hráze'!F39</f>
        <v>0</v>
      </c>
      <c r="BE58" s="4"/>
      <c r="BT58" s="134" t="s">
        <v>79</v>
      </c>
      <c r="BV58" s="134" t="s">
        <v>71</v>
      </c>
      <c r="BW58" s="134" t="s">
        <v>89</v>
      </c>
      <c r="BX58" s="134" t="s">
        <v>82</v>
      </c>
      <c r="CL58" s="134" t="s">
        <v>19</v>
      </c>
    </row>
    <row r="59" s="4" customFormat="1" ht="16.5" customHeight="1">
      <c r="A59" s="112" t="s">
        <v>73</v>
      </c>
      <c r="B59" s="64"/>
      <c r="C59" s="126"/>
      <c r="D59" s="126"/>
      <c r="E59" s="127" t="s">
        <v>90</v>
      </c>
      <c r="F59" s="127"/>
      <c r="G59" s="127"/>
      <c r="H59" s="127"/>
      <c r="I59" s="127"/>
      <c r="J59" s="126"/>
      <c r="K59" s="127" t="s">
        <v>91</v>
      </c>
      <c r="L59" s="127"/>
      <c r="M59" s="127"/>
      <c r="N59" s="127"/>
      <c r="O59" s="127"/>
      <c r="P59" s="127"/>
      <c r="Q59" s="127"/>
      <c r="R59" s="127"/>
      <c r="S59" s="127"/>
      <c r="T59" s="127"/>
      <c r="U59" s="127"/>
      <c r="V59" s="127"/>
      <c r="W59" s="127"/>
      <c r="X59" s="127"/>
      <c r="Y59" s="127"/>
      <c r="Z59" s="127"/>
      <c r="AA59" s="127"/>
      <c r="AB59" s="127"/>
      <c r="AC59" s="127"/>
      <c r="AD59" s="127"/>
      <c r="AE59" s="127"/>
      <c r="AF59" s="127"/>
      <c r="AG59" s="128">
        <f>'SO-01.3 - Sdružený objekt'!J32</f>
        <v>0</v>
      </c>
      <c r="AH59" s="126"/>
      <c r="AI59" s="126"/>
      <c r="AJ59" s="126"/>
      <c r="AK59" s="126"/>
      <c r="AL59" s="126"/>
      <c r="AM59" s="126"/>
      <c r="AN59" s="128">
        <f>SUM(AG59,AT59)</f>
        <v>0</v>
      </c>
      <c r="AO59" s="126"/>
      <c r="AP59" s="126"/>
      <c r="AQ59" s="129" t="s">
        <v>85</v>
      </c>
      <c r="AR59" s="66"/>
      <c r="AS59" s="130">
        <v>0</v>
      </c>
      <c r="AT59" s="131">
        <f>ROUND(SUM(AV59:AW59),2)</f>
        <v>0</v>
      </c>
      <c r="AU59" s="132">
        <f>'SO-01.3 - Sdružený objekt'!P96</f>
        <v>0</v>
      </c>
      <c r="AV59" s="131">
        <f>'SO-01.3 - Sdružený objekt'!J35</f>
        <v>0</v>
      </c>
      <c r="AW59" s="131">
        <f>'SO-01.3 - Sdružený objekt'!J36</f>
        <v>0</v>
      </c>
      <c r="AX59" s="131">
        <f>'SO-01.3 - Sdružený objekt'!J37</f>
        <v>0</v>
      </c>
      <c r="AY59" s="131">
        <f>'SO-01.3 - Sdružený objekt'!J38</f>
        <v>0</v>
      </c>
      <c r="AZ59" s="131">
        <f>'SO-01.3 - Sdružený objekt'!F35</f>
        <v>0</v>
      </c>
      <c r="BA59" s="131">
        <f>'SO-01.3 - Sdružený objekt'!F36</f>
        <v>0</v>
      </c>
      <c r="BB59" s="131">
        <f>'SO-01.3 - Sdružený objekt'!F37</f>
        <v>0</v>
      </c>
      <c r="BC59" s="131">
        <f>'SO-01.3 - Sdružený objekt'!F38</f>
        <v>0</v>
      </c>
      <c r="BD59" s="133">
        <f>'SO-01.3 - Sdružený objekt'!F39</f>
        <v>0</v>
      </c>
      <c r="BE59" s="4"/>
      <c r="BT59" s="134" t="s">
        <v>79</v>
      </c>
      <c r="BV59" s="134" t="s">
        <v>71</v>
      </c>
      <c r="BW59" s="134" t="s">
        <v>92</v>
      </c>
      <c r="BX59" s="134" t="s">
        <v>82</v>
      </c>
      <c r="CL59" s="134" t="s">
        <v>19</v>
      </c>
    </row>
    <row r="60" s="4" customFormat="1" ht="16.5" customHeight="1">
      <c r="A60" s="112" t="s">
        <v>73</v>
      </c>
      <c r="B60" s="64"/>
      <c r="C60" s="126"/>
      <c r="D60" s="126"/>
      <c r="E60" s="127" t="s">
        <v>93</v>
      </c>
      <c r="F60" s="127"/>
      <c r="G60" s="127"/>
      <c r="H60" s="127"/>
      <c r="I60" s="127"/>
      <c r="J60" s="126"/>
      <c r="K60" s="127" t="s">
        <v>94</v>
      </c>
      <c r="L60" s="127"/>
      <c r="M60" s="127"/>
      <c r="N60" s="127"/>
      <c r="O60" s="127"/>
      <c r="P60" s="127"/>
      <c r="Q60" s="127"/>
      <c r="R60" s="127"/>
      <c r="S60" s="127"/>
      <c r="T60" s="127"/>
      <c r="U60" s="127"/>
      <c r="V60" s="127"/>
      <c r="W60" s="127"/>
      <c r="X60" s="127"/>
      <c r="Y60" s="127"/>
      <c r="Z60" s="127"/>
      <c r="AA60" s="127"/>
      <c r="AB60" s="127"/>
      <c r="AC60" s="127"/>
      <c r="AD60" s="127"/>
      <c r="AE60" s="127"/>
      <c r="AF60" s="127"/>
      <c r="AG60" s="128">
        <f>'SO-01.4 - Odpadní koryto'!J32</f>
        <v>0</v>
      </c>
      <c r="AH60" s="126"/>
      <c r="AI60" s="126"/>
      <c r="AJ60" s="126"/>
      <c r="AK60" s="126"/>
      <c r="AL60" s="126"/>
      <c r="AM60" s="126"/>
      <c r="AN60" s="128">
        <f>SUM(AG60,AT60)</f>
        <v>0</v>
      </c>
      <c r="AO60" s="126"/>
      <c r="AP60" s="126"/>
      <c r="AQ60" s="129" t="s">
        <v>85</v>
      </c>
      <c r="AR60" s="66"/>
      <c r="AS60" s="135">
        <v>0</v>
      </c>
      <c r="AT60" s="136">
        <f>ROUND(SUM(AV60:AW60),2)</f>
        <v>0</v>
      </c>
      <c r="AU60" s="137">
        <f>'SO-01.4 - Odpadní koryto'!P89</f>
        <v>0</v>
      </c>
      <c r="AV60" s="136">
        <f>'SO-01.4 - Odpadní koryto'!J35</f>
        <v>0</v>
      </c>
      <c r="AW60" s="136">
        <f>'SO-01.4 - Odpadní koryto'!J36</f>
        <v>0</v>
      </c>
      <c r="AX60" s="136">
        <f>'SO-01.4 - Odpadní koryto'!J37</f>
        <v>0</v>
      </c>
      <c r="AY60" s="136">
        <f>'SO-01.4 - Odpadní koryto'!J38</f>
        <v>0</v>
      </c>
      <c r="AZ60" s="136">
        <f>'SO-01.4 - Odpadní koryto'!F35</f>
        <v>0</v>
      </c>
      <c r="BA60" s="136">
        <f>'SO-01.4 - Odpadní koryto'!F36</f>
        <v>0</v>
      </c>
      <c r="BB60" s="136">
        <f>'SO-01.4 - Odpadní koryto'!F37</f>
        <v>0</v>
      </c>
      <c r="BC60" s="136">
        <f>'SO-01.4 - Odpadní koryto'!F38</f>
        <v>0</v>
      </c>
      <c r="BD60" s="138">
        <f>'SO-01.4 - Odpadní koryto'!F39</f>
        <v>0</v>
      </c>
      <c r="BE60" s="4"/>
      <c r="BT60" s="134" t="s">
        <v>79</v>
      </c>
      <c r="BV60" s="134" t="s">
        <v>71</v>
      </c>
      <c r="BW60" s="134" t="s">
        <v>95</v>
      </c>
      <c r="BX60" s="134" t="s">
        <v>82</v>
      </c>
      <c r="CL60" s="134" t="s">
        <v>19</v>
      </c>
    </row>
    <row r="61" s="2" customFormat="1" ht="30" customHeight="1">
      <c r="A61" s="39"/>
      <c r="B61" s="40"/>
      <c r="C61" s="41"/>
      <c r="D61" s="41"/>
      <c r="E61" s="41"/>
      <c r="F61" s="41"/>
      <c r="G61" s="41"/>
      <c r="H61" s="41"/>
      <c r="I61" s="41"/>
      <c r="J61" s="41"/>
      <c r="K61" s="41"/>
      <c r="L61" s="41"/>
      <c r="M61" s="41"/>
      <c r="N61" s="41"/>
      <c r="O61" s="41"/>
      <c r="P61" s="41"/>
      <c r="Q61" s="41"/>
      <c r="R61" s="41"/>
      <c r="S61" s="41"/>
      <c r="T61" s="41"/>
      <c r="U61" s="41"/>
      <c r="V61" s="41"/>
      <c r="W61" s="41"/>
      <c r="X61" s="41"/>
      <c r="Y61" s="41"/>
      <c r="Z61" s="41"/>
      <c r="AA61" s="41"/>
      <c r="AB61" s="41"/>
      <c r="AC61" s="41"/>
      <c r="AD61" s="41"/>
      <c r="AE61" s="41"/>
      <c r="AF61" s="41"/>
      <c r="AG61" s="41"/>
      <c r="AH61" s="41"/>
      <c r="AI61" s="41"/>
      <c r="AJ61" s="41"/>
      <c r="AK61" s="41"/>
      <c r="AL61" s="41"/>
      <c r="AM61" s="41"/>
      <c r="AN61" s="41"/>
      <c r="AO61" s="41"/>
      <c r="AP61" s="41"/>
      <c r="AQ61" s="41"/>
      <c r="AR61" s="45"/>
      <c r="AS61" s="39"/>
      <c r="AT61" s="39"/>
      <c r="AU61" s="39"/>
      <c r="AV61" s="39"/>
      <c r="AW61" s="39"/>
      <c r="AX61" s="39"/>
      <c r="AY61" s="39"/>
      <c r="AZ61" s="39"/>
      <c r="BA61" s="39"/>
      <c r="BB61" s="39"/>
      <c r="BC61" s="39"/>
      <c r="BD61" s="39"/>
      <c r="BE61" s="39"/>
    </row>
    <row r="62" s="2" customFormat="1" ht="6.96" customHeight="1">
      <c r="A62" s="39"/>
      <c r="B62" s="60"/>
      <c r="C62" s="61"/>
      <c r="D62" s="61"/>
      <c r="E62" s="61"/>
      <c r="F62" s="61"/>
      <c r="G62" s="61"/>
      <c r="H62" s="61"/>
      <c r="I62" s="61"/>
      <c r="J62" s="61"/>
      <c r="K62" s="61"/>
      <c r="L62" s="61"/>
      <c r="M62" s="61"/>
      <c r="N62" s="61"/>
      <c r="O62" s="61"/>
      <c r="P62" s="61"/>
      <c r="Q62" s="61"/>
      <c r="R62" s="61"/>
      <c r="S62" s="61"/>
      <c r="T62" s="61"/>
      <c r="U62" s="61"/>
      <c r="V62" s="61"/>
      <c r="W62" s="61"/>
      <c r="X62" s="61"/>
      <c r="Y62" s="61"/>
      <c r="Z62" s="61"/>
      <c r="AA62" s="61"/>
      <c r="AB62" s="61"/>
      <c r="AC62" s="61"/>
      <c r="AD62" s="61"/>
      <c r="AE62" s="61"/>
      <c r="AF62" s="61"/>
      <c r="AG62" s="61"/>
      <c r="AH62" s="61"/>
      <c r="AI62" s="61"/>
      <c r="AJ62" s="61"/>
      <c r="AK62" s="61"/>
      <c r="AL62" s="61"/>
      <c r="AM62" s="61"/>
      <c r="AN62" s="61"/>
      <c r="AO62" s="61"/>
      <c r="AP62" s="61"/>
      <c r="AQ62" s="61"/>
      <c r="AR62" s="45"/>
      <c r="AS62" s="39"/>
      <c r="AT62" s="39"/>
      <c r="AU62" s="39"/>
      <c r="AV62" s="39"/>
      <c r="AW62" s="39"/>
      <c r="AX62" s="39"/>
      <c r="AY62" s="39"/>
      <c r="AZ62" s="39"/>
      <c r="BA62" s="39"/>
      <c r="BB62" s="39"/>
      <c r="BC62" s="39"/>
      <c r="BD62" s="39"/>
      <c r="BE62" s="39"/>
    </row>
  </sheetData>
  <sheetProtection sheet="1" formatColumns="0" formatRows="0" objects="1" scenarios="1" spinCount="100000" saltValue="WLdn+wF+yOcSTmIcQ6b030mebSQoQpDqM4i654AES8/dmhLzdYecOpwVfLbA1SlNH/ffZN3Vj7HOcrziD6SZnQ==" hashValue="qsFH4Ct+StQ+zzI7wjALf4NDjps0sWO73lDf5rJh1rWWyWXzwkOjSoGC8IozeEHuW9MOYWtyun+pprefRzU1FQ==" algorithmName="SHA-512" password="CC35"/>
  <mergeCells count="62">
    <mergeCell ref="L45:AO45"/>
    <mergeCell ref="AM47:AN47"/>
    <mergeCell ref="AM49:AP49"/>
    <mergeCell ref="AS49:AT51"/>
    <mergeCell ref="AM50:AP50"/>
    <mergeCell ref="C52:G52"/>
    <mergeCell ref="AG52:AM52"/>
    <mergeCell ref="AN52:AP52"/>
    <mergeCell ref="I52:AF52"/>
    <mergeCell ref="AN55:AP55"/>
    <mergeCell ref="D55:H55"/>
    <mergeCell ref="J55:AF55"/>
    <mergeCell ref="AG55:AM55"/>
    <mergeCell ref="D56:H56"/>
    <mergeCell ref="J56:AF56"/>
    <mergeCell ref="AN56:AP56"/>
    <mergeCell ref="AG56:AM56"/>
    <mergeCell ref="K57:AF57"/>
    <mergeCell ref="AN57:AP57"/>
    <mergeCell ref="E57:I57"/>
    <mergeCell ref="AG57:AM57"/>
    <mergeCell ref="AG58:AM58"/>
    <mergeCell ref="AN58:AP58"/>
    <mergeCell ref="E58:I58"/>
    <mergeCell ref="K58:AF58"/>
    <mergeCell ref="AN59:AP59"/>
    <mergeCell ref="AG59:AM59"/>
    <mergeCell ref="E59:I59"/>
    <mergeCell ref="K59:AF59"/>
    <mergeCell ref="AN60:AP60"/>
    <mergeCell ref="AG60:AM60"/>
    <mergeCell ref="E60:I60"/>
    <mergeCell ref="K60:AF60"/>
    <mergeCell ref="AG54:AM54"/>
    <mergeCell ref="AN54:AP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W29:AE29"/>
    <mergeCell ref="L29:P29"/>
    <mergeCell ref="W30:AE30"/>
    <mergeCell ref="AK30:AO30"/>
    <mergeCell ref="L30:P30"/>
    <mergeCell ref="W31:AE31"/>
    <mergeCell ref="L31:P31"/>
    <mergeCell ref="AK31:AO31"/>
    <mergeCell ref="L32:P32"/>
    <mergeCell ref="W32:AE32"/>
    <mergeCell ref="AK32:AO32"/>
    <mergeCell ref="L33:P33"/>
    <mergeCell ref="W33:AE33"/>
    <mergeCell ref="AK33:AO33"/>
    <mergeCell ref="AK35:AO35"/>
    <mergeCell ref="X35:AB35"/>
    <mergeCell ref="AR2:BE2"/>
  </mergeCells>
  <hyperlinks>
    <hyperlink ref="A55" location="'SO-00 - Ostatní a vedlejš...'!C2" display="/"/>
    <hyperlink ref="A57" location="'SO-01.1 - Úprava zátopy'!C2" display="/"/>
    <hyperlink ref="A58" location="'SO-01.2 - Rekonstrukce hráze'!C2" display="/"/>
    <hyperlink ref="A59" location="'SO-01.3 - Sdružený objekt'!C2" display="/"/>
    <hyperlink ref="A60" location="'SO-01.4 - Odpadní koryto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78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21"/>
      <c r="AT3" s="18" t="s">
        <v>79</v>
      </c>
    </row>
    <row r="4" s="1" customFormat="1" ht="24.96" customHeight="1">
      <c r="B4" s="21"/>
      <c r="D4" s="141" t="s">
        <v>96</v>
      </c>
      <c r="L4" s="21"/>
      <c r="M4" s="14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3" t="s">
        <v>16</v>
      </c>
      <c r="L6" s="21"/>
    </row>
    <row r="7" s="1" customFormat="1" ht="16.5" customHeight="1">
      <c r="B7" s="21"/>
      <c r="E7" s="144" t="str">
        <f>'Rekapitulace stavby'!K6</f>
        <v>Rekonstrukce malé vodní nádrže a přístupové polní cesty C1 v k.ú. Kosoř, SO-01 Malá vodní nádrž</v>
      </c>
      <c r="F7" s="143"/>
      <c r="G7" s="143"/>
      <c r="H7" s="143"/>
      <c r="L7" s="21"/>
    </row>
    <row r="8" s="2" customFormat="1" ht="12" customHeight="1">
      <c r="A8" s="39"/>
      <c r="B8" s="45"/>
      <c r="C8" s="39"/>
      <c r="D8" s="143" t="s">
        <v>97</v>
      </c>
      <c r="E8" s="39"/>
      <c r="F8" s="39"/>
      <c r="G8" s="39"/>
      <c r="H8" s="39"/>
      <c r="I8" s="39"/>
      <c r="J8" s="39"/>
      <c r="K8" s="39"/>
      <c r="L8" s="14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6" t="s">
        <v>98</v>
      </c>
      <c r="F9" s="39"/>
      <c r="G9" s="39"/>
      <c r="H9" s="39"/>
      <c r="I9" s="39"/>
      <c r="J9" s="39"/>
      <c r="K9" s="39"/>
      <c r="L9" s="14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4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3" t="s">
        <v>18</v>
      </c>
      <c r="E11" s="39"/>
      <c r="F11" s="134" t="s">
        <v>19</v>
      </c>
      <c r="G11" s="39"/>
      <c r="H11" s="39"/>
      <c r="I11" s="143" t="s">
        <v>20</v>
      </c>
      <c r="J11" s="134" t="s">
        <v>19</v>
      </c>
      <c r="K11" s="39"/>
      <c r="L11" s="14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3" t="s">
        <v>21</v>
      </c>
      <c r="E12" s="39"/>
      <c r="F12" s="134" t="s">
        <v>22</v>
      </c>
      <c r="G12" s="39"/>
      <c r="H12" s="39"/>
      <c r="I12" s="143" t="s">
        <v>23</v>
      </c>
      <c r="J12" s="147" t="str">
        <f>'Rekapitulace stavby'!AN8</f>
        <v>1. 2. 2023</v>
      </c>
      <c r="K12" s="39"/>
      <c r="L12" s="14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4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3" t="s">
        <v>25</v>
      </c>
      <c r="E14" s="39"/>
      <c r="F14" s="39"/>
      <c r="G14" s="39"/>
      <c r="H14" s="39"/>
      <c r="I14" s="143" t="s">
        <v>26</v>
      </c>
      <c r="J14" s="134" t="str">
        <f>IF('Rekapitulace stavby'!AN10="","",'Rekapitulace stavby'!AN10)</f>
        <v/>
      </c>
      <c r="K14" s="39"/>
      <c r="L14" s="14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4" t="str">
        <f>IF('Rekapitulace stavby'!E11="","",'Rekapitulace stavby'!E11)</f>
        <v xml:space="preserve"> </v>
      </c>
      <c r="F15" s="39"/>
      <c r="G15" s="39"/>
      <c r="H15" s="39"/>
      <c r="I15" s="143" t="s">
        <v>27</v>
      </c>
      <c r="J15" s="134" t="str">
        <f>IF('Rekapitulace stavby'!AN11="","",'Rekapitulace stavby'!AN11)</f>
        <v/>
      </c>
      <c r="K15" s="39"/>
      <c r="L15" s="14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4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3" t="s">
        <v>28</v>
      </c>
      <c r="E17" s="39"/>
      <c r="F17" s="39"/>
      <c r="G17" s="39"/>
      <c r="H17" s="39"/>
      <c r="I17" s="143" t="s">
        <v>26</v>
      </c>
      <c r="J17" s="34" t="str">
        <f>'Rekapitulace stavby'!AN13</f>
        <v>Vyplň údaj</v>
      </c>
      <c r="K17" s="39"/>
      <c r="L17" s="14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4"/>
      <c r="G18" s="134"/>
      <c r="H18" s="134"/>
      <c r="I18" s="143" t="s">
        <v>27</v>
      </c>
      <c r="J18" s="34" t="str">
        <f>'Rekapitulace stavby'!AN14</f>
        <v>Vyplň údaj</v>
      </c>
      <c r="K18" s="39"/>
      <c r="L18" s="14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4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3" t="s">
        <v>30</v>
      </c>
      <c r="E20" s="39"/>
      <c r="F20" s="39"/>
      <c r="G20" s="39"/>
      <c r="H20" s="39"/>
      <c r="I20" s="143" t="s">
        <v>26</v>
      </c>
      <c r="J20" s="134" t="str">
        <f>IF('Rekapitulace stavby'!AN16="","",'Rekapitulace stavby'!AN16)</f>
        <v/>
      </c>
      <c r="K20" s="39"/>
      <c r="L20" s="14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4" t="str">
        <f>IF('Rekapitulace stavby'!E17="","",'Rekapitulace stavby'!E17)</f>
        <v xml:space="preserve"> </v>
      </c>
      <c r="F21" s="39"/>
      <c r="G21" s="39"/>
      <c r="H21" s="39"/>
      <c r="I21" s="143" t="s">
        <v>27</v>
      </c>
      <c r="J21" s="134" t="str">
        <f>IF('Rekapitulace stavby'!AN17="","",'Rekapitulace stavby'!AN17)</f>
        <v/>
      </c>
      <c r="K21" s="39"/>
      <c r="L21" s="14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4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3" t="s">
        <v>32</v>
      </c>
      <c r="E23" s="39"/>
      <c r="F23" s="39"/>
      <c r="G23" s="39"/>
      <c r="H23" s="39"/>
      <c r="I23" s="143" t="s">
        <v>26</v>
      </c>
      <c r="J23" s="134" t="str">
        <f>IF('Rekapitulace stavby'!AN19="","",'Rekapitulace stavby'!AN19)</f>
        <v/>
      </c>
      <c r="K23" s="39"/>
      <c r="L23" s="14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4" t="str">
        <f>IF('Rekapitulace stavby'!E20="","",'Rekapitulace stavby'!E20)</f>
        <v xml:space="preserve"> </v>
      </c>
      <c r="F24" s="39"/>
      <c r="G24" s="39"/>
      <c r="H24" s="39"/>
      <c r="I24" s="143" t="s">
        <v>27</v>
      </c>
      <c r="J24" s="134" t="str">
        <f>IF('Rekapitulace stavby'!AN20="","",'Rekapitulace stavby'!AN20)</f>
        <v/>
      </c>
      <c r="K24" s="39"/>
      <c r="L24" s="14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4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3" t="s">
        <v>33</v>
      </c>
      <c r="E26" s="39"/>
      <c r="F26" s="39"/>
      <c r="G26" s="39"/>
      <c r="H26" s="39"/>
      <c r="I26" s="39"/>
      <c r="J26" s="39"/>
      <c r="K26" s="39"/>
      <c r="L26" s="14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8"/>
      <c r="B27" s="149"/>
      <c r="C27" s="148"/>
      <c r="D27" s="148"/>
      <c r="E27" s="150" t="s">
        <v>19</v>
      </c>
      <c r="F27" s="150"/>
      <c r="G27" s="150"/>
      <c r="H27" s="150"/>
      <c r="I27" s="148"/>
      <c r="J27" s="148"/>
      <c r="K27" s="148"/>
      <c r="L27" s="151"/>
      <c r="S27" s="148"/>
      <c r="T27" s="148"/>
      <c r="U27" s="148"/>
      <c r="V27" s="148"/>
      <c r="W27" s="148"/>
      <c r="X27" s="148"/>
      <c r="Y27" s="148"/>
      <c r="Z27" s="148"/>
      <c r="AA27" s="148"/>
      <c r="AB27" s="148"/>
      <c r="AC27" s="148"/>
      <c r="AD27" s="148"/>
      <c r="AE27" s="148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4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2"/>
      <c r="E29" s="152"/>
      <c r="F29" s="152"/>
      <c r="G29" s="152"/>
      <c r="H29" s="152"/>
      <c r="I29" s="152"/>
      <c r="J29" s="152"/>
      <c r="K29" s="152"/>
      <c r="L29" s="14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3" t="s">
        <v>35</v>
      </c>
      <c r="E30" s="39"/>
      <c r="F30" s="39"/>
      <c r="G30" s="39"/>
      <c r="H30" s="39"/>
      <c r="I30" s="39"/>
      <c r="J30" s="154">
        <f>ROUND(J80, 2)</f>
        <v>0</v>
      </c>
      <c r="K30" s="39"/>
      <c r="L30" s="14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2"/>
      <c r="E31" s="152"/>
      <c r="F31" s="152"/>
      <c r="G31" s="152"/>
      <c r="H31" s="152"/>
      <c r="I31" s="152"/>
      <c r="J31" s="152"/>
      <c r="K31" s="152"/>
      <c r="L31" s="14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5" t="s">
        <v>37</v>
      </c>
      <c r="G32" s="39"/>
      <c r="H32" s="39"/>
      <c r="I32" s="155" t="s">
        <v>36</v>
      </c>
      <c r="J32" s="155" t="s">
        <v>38</v>
      </c>
      <c r="K32" s="39"/>
      <c r="L32" s="14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6" t="s">
        <v>39</v>
      </c>
      <c r="E33" s="143" t="s">
        <v>40</v>
      </c>
      <c r="F33" s="157">
        <f>ROUND((SUM(BE80:BE95)),  2)</f>
        <v>0</v>
      </c>
      <c r="G33" s="39"/>
      <c r="H33" s="39"/>
      <c r="I33" s="158">
        <v>0.20999999999999999</v>
      </c>
      <c r="J33" s="157">
        <f>ROUND(((SUM(BE80:BE95))*I33),  2)</f>
        <v>0</v>
      </c>
      <c r="K33" s="39"/>
      <c r="L33" s="14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3" t="s">
        <v>41</v>
      </c>
      <c r="F34" s="157">
        <f>ROUND((SUM(BF80:BF95)),  2)</f>
        <v>0</v>
      </c>
      <c r="G34" s="39"/>
      <c r="H34" s="39"/>
      <c r="I34" s="158">
        <v>0.14999999999999999</v>
      </c>
      <c r="J34" s="157">
        <f>ROUND(((SUM(BF80:BF95))*I34),  2)</f>
        <v>0</v>
      </c>
      <c r="K34" s="39"/>
      <c r="L34" s="14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3" t="s">
        <v>42</v>
      </c>
      <c r="F35" s="157">
        <f>ROUND((SUM(BG80:BG95)),  2)</f>
        <v>0</v>
      </c>
      <c r="G35" s="39"/>
      <c r="H35" s="39"/>
      <c r="I35" s="158">
        <v>0.20999999999999999</v>
      </c>
      <c r="J35" s="157">
        <f>0</f>
        <v>0</v>
      </c>
      <c r="K35" s="39"/>
      <c r="L35" s="14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3" t="s">
        <v>43</v>
      </c>
      <c r="F36" s="157">
        <f>ROUND((SUM(BH80:BH95)),  2)</f>
        <v>0</v>
      </c>
      <c r="G36" s="39"/>
      <c r="H36" s="39"/>
      <c r="I36" s="158">
        <v>0.14999999999999999</v>
      </c>
      <c r="J36" s="157">
        <f>0</f>
        <v>0</v>
      </c>
      <c r="K36" s="39"/>
      <c r="L36" s="14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3" t="s">
        <v>44</v>
      </c>
      <c r="F37" s="157">
        <f>ROUND((SUM(BI80:BI95)),  2)</f>
        <v>0</v>
      </c>
      <c r="G37" s="39"/>
      <c r="H37" s="39"/>
      <c r="I37" s="158">
        <v>0</v>
      </c>
      <c r="J37" s="157">
        <f>0</f>
        <v>0</v>
      </c>
      <c r="K37" s="39"/>
      <c r="L37" s="14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4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9"/>
      <c r="D39" s="160" t="s">
        <v>45</v>
      </c>
      <c r="E39" s="161"/>
      <c r="F39" s="161"/>
      <c r="G39" s="162" t="s">
        <v>46</v>
      </c>
      <c r="H39" s="163" t="s">
        <v>47</v>
      </c>
      <c r="I39" s="161"/>
      <c r="J39" s="164">
        <f>SUM(J30:J37)</f>
        <v>0</v>
      </c>
      <c r="K39" s="165"/>
      <c r="L39" s="14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66"/>
      <c r="C40" s="167"/>
      <c r="D40" s="167"/>
      <c r="E40" s="167"/>
      <c r="F40" s="167"/>
      <c r="G40" s="167"/>
      <c r="H40" s="167"/>
      <c r="I40" s="167"/>
      <c r="J40" s="167"/>
      <c r="K40" s="167"/>
      <c r="L40" s="14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68"/>
      <c r="C44" s="169"/>
      <c r="D44" s="169"/>
      <c r="E44" s="169"/>
      <c r="F44" s="169"/>
      <c r="G44" s="169"/>
      <c r="H44" s="169"/>
      <c r="I44" s="169"/>
      <c r="J44" s="169"/>
      <c r="K44" s="169"/>
      <c r="L44" s="14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99</v>
      </c>
      <c r="D45" s="41"/>
      <c r="E45" s="41"/>
      <c r="F45" s="41"/>
      <c r="G45" s="41"/>
      <c r="H45" s="41"/>
      <c r="I45" s="41"/>
      <c r="J45" s="41"/>
      <c r="K45" s="41"/>
      <c r="L45" s="14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4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4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70" t="str">
        <f>E7</f>
        <v>Rekonstrukce malé vodní nádrže a přístupové polní cesty C1 v k.ú. Kosoř, SO-01 Malá vodní nádrž</v>
      </c>
      <c r="F48" s="33"/>
      <c r="G48" s="33"/>
      <c r="H48" s="33"/>
      <c r="I48" s="41"/>
      <c r="J48" s="41"/>
      <c r="K48" s="41"/>
      <c r="L48" s="14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97</v>
      </c>
      <c r="D49" s="41"/>
      <c r="E49" s="41"/>
      <c r="F49" s="41"/>
      <c r="G49" s="41"/>
      <c r="H49" s="41"/>
      <c r="I49" s="41"/>
      <c r="J49" s="41"/>
      <c r="K49" s="41"/>
      <c r="L49" s="14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SO-00 - Ostatní a vedlejší náklady</v>
      </c>
      <c r="F50" s="41"/>
      <c r="G50" s="41"/>
      <c r="H50" s="41"/>
      <c r="I50" s="41"/>
      <c r="J50" s="41"/>
      <c r="K50" s="41"/>
      <c r="L50" s="14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4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 xml:space="preserve"> </v>
      </c>
      <c r="G52" s="41"/>
      <c r="H52" s="41"/>
      <c r="I52" s="33" t="s">
        <v>23</v>
      </c>
      <c r="J52" s="73" t="str">
        <f>IF(J12="","",J12)</f>
        <v>1. 2. 2023</v>
      </c>
      <c r="K52" s="41"/>
      <c r="L52" s="14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4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 xml:space="preserve"> </v>
      </c>
      <c r="G54" s="41"/>
      <c r="H54" s="41"/>
      <c r="I54" s="33" t="s">
        <v>30</v>
      </c>
      <c r="J54" s="37" t="str">
        <f>E21</f>
        <v xml:space="preserve"> </v>
      </c>
      <c r="K54" s="41"/>
      <c r="L54" s="14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28</v>
      </c>
      <c r="D55" s="41"/>
      <c r="E55" s="41"/>
      <c r="F55" s="28" t="str">
        <f>IF(E18="","",E18)</f>
        <v>Vyplň údaj</v>
      </c>
      <c r="G55" s="41"/>
      <c r="H55" s="41"/>
      <c r="I55" s="33" t="s">
        <v>32</v>
      </c>
      <c r="J55" s="37" t="str">
        <f>E24</f>
        <v xml:space="preserve"> </v>
      </c>
      <c r="K55" s="41"/>
      <c r="L55" s="14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4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71" t="s">
        <v>100</v>
      </c>
      <c r="D57" s="172"/>
      <c r="E57" s="172"/>
      <c r="F57" s="172"/>
      <c r="G57" s="172"/>
      <c r="H57" s="172"/>
      <c r="I57" s="172"/>
      <c r="J57" s="173" t="s">
        <v>101</v>
      </c>
      <c r="K57" s="172"/>
      <c r="L57" s="14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4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74" t="s">
        <v>67</v>
      </c>
      <c r="D59" s="41"/>
      <c r="E59" s="41"/>
      <c r="F59" s="41"/>
      <c r="G59" s="41"/>
      <c r="H59" s="41"/>
      <c r="I59" s="41"/>
      <c r="J59" s="103">
        <f>J80</f>
        <v>0</v>
      </c>
      <c r="K59" s="41"/>
      <c r="L59" s="14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102</v>
      </c>
    </row>
    <row r="60" s="9" customFormat="1" ht="24.96" customHeight="1">
      <c r="A60" s="9"/>
      <c r="B60" s="175"/>
      <c r="C60" s="176"/>
      <c r="D60" s="177" t="s">
        <v>103</v>
      </c>
      <c r="E60" s="178"/>
      <c r="F60" s="178"/>
      <c r="G60" s="178"/>
      <c r="H60" s="178"/>
      <c r="I60" s="178"/>
      <c r="J60" s="179">
        <f>J81</f>
        <v>0</v>
      </c>
      <c r="K60" s="176"/>
      <c r="L60" s="18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2" customFormat="1" ht="21.84" customHeight="1">
      <c r="A61" s="39"/>
      <c r="B61" s="40"/>
      <c r="C61" s="41"/>
      <c r="D61" s="41"/>
      <c r="E61" s="41"/>
      <c r="F61" s="41"/>
      <c r="G61" s="41"/>
      <c r="H61" s="41"/>
      <c r="I61" s="41"/>
      <c r="J61" s="41"/>
      <c r="K61" s="41"/>
      <c r="L61" s="145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6.96" customHeight="1">
      <c r="A62" s="39"/>
      <c r="B62" s="60"/>
      <c r="C62" s="61"/>
      <c r="D62" s="61"/>
      <c r="E62" s="61"/>
      <c r="F62" s="61"/>
      <c r="G62" s="61"/>
      <c r="H62" s="61"/>
      <c r="I62" s="61"/>
      <c r="J62" s="61"/>
      <c r="K62" s="61"/>
      <c r="L62" s="145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6" s="2" customFormat="1" ht="6.96" customHeight="1">
      <c r="A66" s="39"/>
      <c r="B66" s="62"/>
      <c r="C66" s="63"/>
      <c r="D66" s="63"/>
      <c r="E66" s="63"/>
      <c r="F66" s="63"/>
      <c r="G66" s="63"/>
      <c r="H66" s="63"/>
      <c r="I66" s="63"/>
      <c r="J66" s="63"/>
      <c r="K66" s="63"/>
      <c r="L66" s="145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  <c r="AE66" s="39"/>
    </row>
    <row r="67" s="2" customFormat="1" ht="24.96" customHeight="1">
      <c r="A67" s="39"/>
      <c r="B67" s="40"/>
      <c r="C67" s="24" t="s">
        <v>104</v>
      </c>
      <c r="D67" s="41"/>
      <c r="E67" s="41"/>
      <c r="F67" s="41"/>
      <c r="G67" s="41"/>
      <c r="H67" s="41"/>
      <c r="I67" s="41"/>
      <c r="J67" s="41"/>
      <c r="K67" s="41"/>
      <c r="L67" s="145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</row>
    <row r="68" s="2" customFormat="1" ht="6.96" customHeight="1">
      <c r="A68" s="39"/>
      <c r="B68" s="40"/>
      <c r="C68" s="41"/>
      <c r="D68" s="41"/>
      <c r="E68" s="41"/>
      <c r="F68" s="41"/>
      <c r="G68" s="41"/>
      <c r="H68" s="41"/>
      <c r="I68" s="41"/>
      <c r="J68" s="41"/>
      <c r="K68" s="41"/>
      <c r="L68" s="145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69" s="2" customFormat="1" ht="12" customHeight="1">
      <c r="A69" s="39"/>
      <c r="B69" s="40"/>
      <c r="C69" s="33" t="s">
        <v>16</v>
      </c>
      <c r="D69" s="41"/>
      <c r="E69" s="41"/>
      <c r="F69" s="41"/>
      <c r="G69" s="41"/>
      <c r="H69" s="41"/>
      <c r="I69" s="41"/>
      <c r="J69" s="41"/>
      <c r="K69" s="41"/>
      <c r="L69" s="145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16.5" customHeight="1">
      <c r="A70" s="39"/>
      <c r="B70" s="40"/>
      <c r="C70" s="41"/>
      <c r="D70" s="41"/>
      <c r="E70" s="170" t="str">
        <f>E7</f>
        <v>Rekonstrukce malé vodní nádrže a přístupové polní cesty C1 v k.ú. Kosoř, SO-01 Malá vodní nádrž</v>
      </c>
      <c r="F70" s="33"/>
      <c r="G70" s="33"/>
      <c r="H70" s="33"/>
      <c r="I70" s="41"/>
      <c r="J70" s="41"/>
      <c r="K70" s="41"/>
      <c r="L70" s="14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12" customHeight="1">
      <c r="A71" s="39"/>
      <c r="B71" s="40"/>
      <c r="C71" s="33" t="s">
        <v>97</v>
      </c>
      <c r="D71" s="41"/>
      <c r="E71" s="41"/>
      <c r="F71" s="41"/>
      <c r="G71" s="41"/>
      <c r="H71" s="41"/>
      <c r="I71" s="41"/>
      <c r="J71" s="41"/>
      <c r="K71" s="41"/>
      <c r="L71" s="14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16.5" customHeight="1">
      <c r="A72" s="39"/>
      <c r="B72" s="40"/>
      <c r="C72" s="41"/>
      <c r="D72" s="41"/>
      <c r="E72" s="70" t="str">
        <f>E9</f>
        <v>SO-00 - Ostatní a vedlejší náklady</v>
      </c>
      <c r="F72" s="41"/>
      <c r="G72" s="41"/>
      <c r="H72" s="41"/>
      <c r="I72" s="41"/>
      <c r="J72" s="41"/>
      <c r="K72" s="41"/>
      <c r="L72" s="14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6.96" customHeight="1">
      <c r="A73" s="39"/>
      <c r="B73" s="40"/>
      <c r="C73" s="41"/>
      <c r="D73" s="41"/>
      <c r="E73" s="41"/>
      <c r="F73" s="41"/>
      <c r="G73" s="41"/>
      <c r="H73" s="41"/>
      <c r="I73" s="41"/>
      <c r="J73" s="41"/>
      <c r="K73" s="41"/>
      <c r="L73" s="14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12" customHeight="1">
      <c r="A74" s="39"/>
      <c r="B74" s="40"/>
      <c r="C74" s="33" t="s">
        <v>21</v>
      </c>
      <c r="D74" s="41"/>
      <c r="E74" s="41"/>
      <c r="F74" s="28" t="str">
        <f>F12</f>
        <v xml:space="preserve"> </v>
      </c>
      <c r="G74" s="41"/>
      <c r="H74" s="41"/>
      <c r="I74" s="33" t="s">
        <v>23</v>
      </c>
      <c r="J74" s="73" t="str">
        <f>IF(J12="","",J12)</f>
        <v>1. 2. 2023</v>
      </c>
      <c r="K74" s="41"/>
      <c r="L74" s="14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6.96" customHeight="1">
      <c r="A75" s="39"/>
      <c r="B75" s="40"/>
      <c r="C75" s="41"/>
      <c r="D75" s="41"/>
      <c r="E75" s="41"/>
      <c r="F75" s="41"/>
      <c r="G75" s="41"/>
      <c r="H75" s="41"/>
      <c r="I75" s="41"/>
      <c r="J75" s="41"/>
      <c r="K75" s="41"/>
      <c r="L75" s="14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5.15" customHeight="1">
      <c r="A76" s="39"/>
      <c r="B76" s="40"/>
      <c r="C76" s="33" t="s">
        <v>25</v>
      </c>
      <c r="D76" s="41"/>
      <c r="E76" s="41"/>
      <c r="F76" s="28" t="str">
        <f>E15</f>
        <v xml:space="preserve"> </v>
      </c>
      <c r="G76" s="41"/>
      <c r="H76" s="41"/>
      <c r="I76" s="33" t="s">
        <v>30</v>
      </c>
      <c r="J76" s="37" t="str">
        <f>E21</f>
        <v xml:space="preserve"> </v>
      </c>
      <c r="K76" s="41"/>
      <c r="L76" s="14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5.15" customHeight="1">
      <c r="A77" s="39"/>
      <c r="B77" s="40"/>
      <c r="C77" s="33" t="s">
        <v>28</v>
      </c>
      <c r="D77" s="41"/>
      <c r="E77" s="41"/>
      <c r="F77" s="28" t="str">
        <f>IF(E18="","",E18)</f>
        <v>Vyplň údaj</v>
      </c>
      <c r="G77" s="41"/>
      <c r="H77" s="41"/>
      <c r="I77" s="33" t="s">
        <v>32</v>
      </c>
      <c r="J77" s="37" t="str">
        <f>E24</f>
        <v xml:space="preserve"> </v>
      </c>
      <c r="K77" s="41"/>
      <c r="L77" s="14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0.32" customHeight="1">
      <c r="A78" s="39"/>
      <c r="B78" s="40"/>
      <c r="C78" s="41"/>
      <c r="D78" s="41"/>
      <c r="E78" s="41"/>
      <c r="F78" s="41"/>
      <c r="G78" s="41"/>
      <c r="H78" s="41"/>
      <c r="I78" s="41"/>
      <c r="J78" s="41"/>
      <c r="K78" s="41"/>
      <c r="L78" s="14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10" customFormat="1" ht="29.28" customHeight="1">
      <c r="A79" s="181"/>
      <c r="B79" s="182"/>
      <c r="C79" s="183" t="s">
        <v>105</v>
      </c>
      <c r="D79" s="184" t="s">
        <v>54</v>
      </c>
      <c r="E79" s="184" t="s">
        <v>50</v>
      </c>
      <c r="F79" s="184" t="s">
        <v>51</v>
      </c>
      <c r="G79" s="184" t="s">
        <v>106</v>
      </c>
      <c r="H79" s="184" t="s">
        <v>107</v>
      </c>
      <c r="I79" s="184" t="s">
        <v>108</v>
      </c>
      <c r="J79" s="184" t="s">
        <v>101</v>
      </c>
      <c r="K79" s="185" t="s">
        <v>109</v>
      </c>
      <c r="L79" s="186"/>
      <c r="M79" s="93" t="s">
        <v>19</v>
      </c>
      <c r="N79" s="94" t="s">
        <v>39</v>
      </c>
      <c r="O79" s="94" t="s">
        <v>110</v>
      </c>
      <c r="P79" s="94" t="s">
        <v>111</v>
      </c>
      <c r="Q79" s="94" t="s">
        <v>112</v>
      </c>
      <c r="R79" s="94" t="s">
        <v>113</v>
      </c>
      <c r="S79" s="94" t="s">
        <v>114</v>
      </c>
      <c r="T79" s="95" t="s">
        <v>115</v>
      </c>
      <c r="U79" s="181"/>
      <c r="V79" s="181"/>
      <c r="W79" s="181"/>
      <c r="X79" s="181"/>
      <c r="Y79" s="181"/>
      <c r="Z79" s="181"/>
      <c r="AA79" s="181"/>
      <c r="AB79" s="181"/>
      <c r="AC79" s="181"/>
      <c r="AD79" s="181"/>
      <c r="AE79" s="181"/>
    </row>
    <row r="80" s="2" customFormat="1" ht="22.8" customHeight="1">
      <c r="A80" s="39"/>
      <c r="B80" s="40"/>
      <c r="C80" s="100" t="s">
        <v>116</v>
      </c>
      <c r="D80" s="41"/>
      <c r="E80" s="41"/>
      <c r="F80" s="41"/>
      <c r="G80" s="41"/>
      <c r="H80" s="41"/>
      <c r="I80" s="41"/>
      <c r="J80" s="187">
        <f>BK80</f>
        <v>0</v>
      </c>
      <c r="K80" s="41"/>
      <c r="L80" s="45"/>
      <c r="M80" s="96"/>
      <c r="N80" s="188"/>
      <c r="O80" s="97"/>
      <c r="P80" s="189">
        <f>P81</f>
        <v>0</v>
      </c>
      <c r="Q80" s="97"/>
      <c r="R80" s="189">
        <f>R81</f>
        <v>0</v>
      </c>
      <c r="S80" s="97"/>
      <c r="T80" s="190">
        <f>T81</f>
        <v>0</v>
      </c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  <c r="AT80" s="18" t="s">
        <v>68</v>
      </c>
      <c r="AU80" s="18" t="s">
        <v>102</v>
      </c>
      <c r="BK80" s="191">
        <f>BK81</f>
        <v>0</v>
      </c>
    </row>
    <row r="81" s="11" customFormat="1" ht="25.92" customHeight="1">
      <c r="A81" s="11"/>
      <c r="B81" s="192"/>
      <c r="C81" s="193"/>
      <c r="D81" s="194" t="s">
        <v>68</v>
      </c>
      <c r="E81" s="195" t="s">
        <v>117</v>
      </c>
      <c r="F81" s="195" t="s">
        <v>118</v>
      </c>
      <c r="G81" s="193"/>
      <c r="H81" s="193"/>
      <c r="I81" s="196"/>
      <c r="J81" s="197">
        <f>BK81</f>
        <v>0</v>
      </c>
      <c r="K81" s="193"/>
      <c r="L81" s="198"/>
      <c r="M81" s="199"/>
      <c r="N81" s="200"/>
      <c r="O81" s="200"/>
      <c r="P81" s="201">
        <f>SUM(P82:P95)</f>
        <v>0</v>
      </c>
      <c r="Q81" s="200"/>
      <c r="R81" s="201">
        <f>SUM(R82:R95)</f>
        <v>0</v>
      </c>
      <c r="S81" s="200"/>
      <c r="T81" s="202">
        <f>SUM(T82:T95)</f>
        <v>0</v>
      </c>
      <c r="U81" s="11"/>
      <c r="V81" s="11"/>
      <c r="W81" s="11"/>
      <c r="X81" s="11"/>
      <c r="Y81" s="11"/>
      <c r="Z81" s="11"/>
      <c r="AA81" s="11"/>
      <c r="AB81" s="11"/>
      <c r="AC81" s="11"/>
      <c r="AD81" s="11"/>
      <c r="AE81" s="11"/>
      <c r="AR81" s="203" t="s">
        <v>119</v>
      </c>
      <c r="AT81" s="204" t="s">
        <v>68</v>
      </c>
      <c r="AU81" s="204" t="s">
        <v>69</v>
      </c>
      <c r="AY81" s="203" t="s">
        <v>120</v>
      </c>
      <c r="BK81" s="205">
        <f>SUM(BK82:BK95)</f>
        <v>0</v>
      </c>
    </row>
    <row r="82" s="2" customFormat="1" ht="52.2" customHeight="1">
      <c r="A82" s="39"/>
      <c r="B82" s="40"/>
      <c r="C82" s="206" t="s">
        <v>77</v>
      </c>
      <c r="D82" s="206" t="s">
        <v>121</v>
      </c>
      <c r="E82" s="207" t="s">
        <v>122</v>
      </c>
      <c r="F82" s="208" t="s">
        <v>123</v>
      </c>
      <c r="G82" s="209" t="s">
        <v>124</v>
      </c>
      <c r="H82" s="210">
        <v>1</v>
      </c>
      <c r="I82" s="211"/>
      <c r="J82" s="212">
        <f>ROUND(I82*H82,2)</f>
        <v>0</v>
      </c>
      <c r="K82" s="208" t="s">
        <v>19</v>
      </c>
      <c r="L82" s="45"/>
      <c r="M82" s="213" t="s">
        <v>19</v>
      </c>
      <c r="N82" s="214" t="s">
        <v>40</v>
      </c>
      <c r="O82" s="85"/>
      <c r="P82" s="215">
        <f>O82*H82</f>
        <v>0</v>
      </c>
      <c r="Q82" s="215">
        <v>0</v>
      </c>
      <c r="R82" s="215">
        <f>Q82*H82</f>
        <v>0</v>
      </c>
      <c r="S82" s="215">
        <v>0</v>
      </c>
      <c r="T82" s="216">
        <f>S82*H82</f>
        <v>0</v>
      </c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R82" s="217" t="s">
        <v>119</v>
      </c>
      <c r="AT82" s="217" t="s">
        <v>121</v>
      </c>
      <c r="AU82" s="217" t="s">
        <v>77</v>
      </c>
      <c r="AY82" s="18" t="s">
        <v>120</v>
      </c>
      <c r="BE82" s="218">
        <f>IF(N82="základní",J82,0)</f>
        <v>0</v>
      </c>
      <c r="BF82" s="218">
        <f>IF(N82="snížená",J82,0)</f>
        <v>0</v>
      </c>
      <c r="BG82" s="218">
        <f>IF(N82="zákl. přenesená",J82,0)</f>
        <v>0</v>
      </c>
      <c r="BH82" s="218">
        <f>IF(N82="sníž. přenesená",J82,0)</f>
        <v>0</v>
      </c>
      <c r="BI82" s="218">
        <f>IF(N82="nulová",J82,0)</f>
        <v>0</v>
      </c>
      <c r="BJ82" s="18" t="s">
        <v>77</v>
      </c>
      <c r="BK82" s="218">
        <f>ROUND(I82*H82,2)</f>
        <v>0</v>
      </c>
      <c r="BL82" s="18" t="s">
        <v>119</v>
      </c>
      <c r="BM82" s="217" t="s">
        <v>125</v>
      </c>
    </row>
    <row r="83" s="2" customFormat="1" ht="16.5" customHeight="1">
      <c r="A83" s="39"/>
      <c r="B83" s="40"/>
      <c r="C83" s="206" t="s">
        <v>79</v>
      </c>
      <c r="D83" s="206" t="s">
        <v>121</v>
      </c>
      <c r="E83" s="207" t="s">
        <v>126</v>
      </c>
      <c r="F83" s="208" t="s">
        <v>127</v>
      </c>
      <c r="G83" s="209" t="s">
        <v>128</v>
      </c>
      <c r="H83" s="210">
        <v>1</v>
      </c>
      <c r="I83" s="211"/>
      <c r="J83" s="212">
        <f>ROUND(I83*H83,2)</f>
        <v>0</v>
      </c>
      <c r="K83" s="208" t="s">
        <v>19</v>
      </c>
      <c r="L83" s="45"/>
      <c r="M83" s="213" t="s">
        <v>19</v>
      </c>
      <c r="N83" s="214" t="s">
        <v>40</v>
      </c>
      <c r="O83" s="85"/>
      <c r="P83" s="215">
        <f>O83*H83</f>
        <v>0</v>
      </c>
      <c r="Q83" s="215">
        <v>0</v>
      </c>
      <c r="R83" s="215">
        <f>Q83*H83</f>
        <v>0</v>
      </c>
      <c r="S83" s="215">
        <v>0</v>
      </c>
      <c r="T83" s="216">
        <f>S83*H83</f>
        <v>0</v>
      </c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R83" s="217" t="s">
        <v>119</v>
      </c>
      <c r="AT83" s="217" t="s">
        <v>121</v>
      </c>
      <c r="AU83" s="217" t="s">
        <v>77</v>
      </c>
      <c r="AY83" s="18" t="s">
        <v>120</v>
      </c>
      <c r="BE83" s="218">
        <f>IF(N83="základní",J83,0)</f>
        <v>0</v>
      </c>
      <c r="BF83" s="218">
        <f>IF(N83="snížená",J83,0)</f>
        <v>0</v>
      </c>
      <c r="BG83" s="218">
        <f>IF(N83="zákl. přenesená",J83,0)</f>
        <v>0</v>
      </c>
      <c r="BH83" s="218">
        <f>IF(N83="sníž. přenesená",J83,0)</f>
        <v>0</v>
      </c>
      <c r="BI83" s="218">
        <f>IF(N83="nulová",J83,0)</f>
        <v>0</v>
      </c>
      <c r="BJ83" s="18" t="s">
        <v>77</v>
      </c>
      <c r="BK83" s="218">
        <f>ROUND(I83*H83,2)</f>
        <v>0</v>
      </c>
      <c r="BL83" s="18" t="s">
        <v>119</v>
      </c>
      <c r="BM83" s="217" t="s">
        <v>129</v>
      </c>
    </row>
    <row r="84" s="2" customFormat="1" ht="16.5" customHeight="1">
      <c r="A84" s="39"/>
      <c r="B84" s="40"/>
      <c r="C84" s="206" t="s">
        <v>130</v>
      </c>
      <c r="D84" s="206" t="s">
        <v>121</v>
      </c>
      <c r="E84" s="207" t="s">
        <v>131</v>
      </c>
      <c r="F84" s="208" t="s">
        <v>132</v>
      </c>
      <c r="G84" s="209" t="s">
        <v>128</v>
      </c>
      <c r="H84" s="210">
        <v>1</v>
      </c>
      <c r="I84" s="211"/>
      <c r="J84" s="212">
        <f>ROUND(I84*H84,2)</f>
        <v>0</v>
      </c>
      <c r="K84" s="208" t="s">
        <v>19</v>
      </c>
      <c r="L84" s="45"/>
      <c r="M84" s="213" t="s">
        <v>19</v>
      </c>
      <c r="N84" s="214" t="s">
        <v>40</v>
      </c>
      <c r="O84" s="85"/>
      <c r="P84" s="215">
        <f>O84*H84</f>
        <v>0</v>
      </c>
      <c r="Q84" s="215">
        <v>0</v>
      </c>
      <c r="R84" s="215">
        <f>Q84*H84</f>
        <v>0</v>
      </c>
      <c r="S84" s="215">
        <v>0</v>
      </c>
      <c r="T84" s="216">
        <f>S84*H84</f>
        <v>0</v>
      </c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  <c r="AR84" s="217" t="s">
        <v>119</v>
      </c>
      <c r="AT84" s="217" t="s">
        <v>121</v>
      </c>
      <c r="AU84" s="217" t="s">
        <v>77</v>
      </c>
      <c r="AY84" s="18" t="s">
        <v>120</v>
      </c>
      <c r="BE84" s="218">
        <f>IF(N84="základní",J84,0)</f>
        <v>0</v>
      </c>
      <c r="BF84" s="218">
        <f>IF(N84="snížená",J84,0)</f>
        <v>0</v>
      </c>
      <c r="BG84" s="218">
        <f>IF(N84="zákl. přenesená",J84,0)</f>
        <v>0</v>
      </c>
      <c r="BH84" s="218">
        <f>IF(N84="sníž. přenesená",J84,0)</f>
        <v>0</v>
      </c>
      <c r="BI84" s="218">
        <f>IF(N84="nulová",J84,0)</f>
        <v>0</v>
      </c>
      <c r="BJ84" s="18" t="s">
        <v>77</v>
      </c>
      <c r="BK84" s="218">
        <f>ROUND(I84*H84,2)</f>
        <v>0</v>
      </c>
      <c r="BL84" s="18" t="s">
        <v>119</v>
      </c>
      <c r="BM84" s="217" t="s">
        <v>133</v>
      </c>
    </row>
    <row r="85" s="2" customFormat="1" ht="16.5" customHeight="1">
      <c r="A85" s="39"/>
      <c r="B85" s="40"/>
      <c r="C85" s="206" t="s">
        <v>119</v>
      </c>
      <c r="D85" s="206" t="s">
        <v>121</v>
      </c>
      <c r="E85" s="207" t="s">
        <v>134</v>
      </c>
      <c r="F85" s="208" t="s">
        <v>135</v>
      </c>
      <c r="G85" s="209" t="s">
        <v>128</v>
      </c>
      <c r="H85" s="210">
        <v>1</v>
      </c>
      <c r="I85" s="211"/>
      <c r="J85" s="212">
        <f>ROUND(I85*H85,2)</f>
        <v>0</v>
      </c>
      <c r="K85" s="208" t="s">
        <v>19</v>
      </c>
      <c r="L85" s="45"/>
      <c r="M85" s="213" t="s">
        <v>19</v>
      </c>
      <c r="N85" s="214" t="s">
        <v>40</v>
      </c>
      <c r="O85" s="85"/>
      <c r="P85" s="215">
        <f>O85*H85</f>
        <v>0</v>
      </c>
      <c r="Q85" s="215">
        <v>0</v>
      </c>
      <c r="R85" s="215">
        <f>Q85*H85</f>
        <v>0</v>
      </c>
      <c r="S85" s="215">
        <v>0</v>
      </c>
      <c r="T85" s="216">
        <f>S85*H85</f>
        <v>0</v>
      </c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  <c r="AR85" s="217" t="s">
        <v>119</v>
      </c>
      <c r="AT85" s="217" t="s">
        <v>121</v>
      </c>
      <c r="AU85" s="217" t="s">
        <v>77</v>
      </c>
      <c r="AY85" s="18" t="s">
        <v>120</v>
      </c>
      <c r="BE85" s="218">
        <f>IF(N85="základní",J85,0)</f>
        <v>0</v>
      </c>
      <c r="BF85" s="218">
        <f>IF(N85="snížená",J85,0)</f>
        <v>0</v>
      </c>
      <c r="BG85" s="218">
        <f>IF(N85="zákl. přenesená",J85,0)</f>
        <v>0</v>
      </c>
      <c r="BH85" s="218">
        <f>IF(N85="sníž. přenesená",J85,0)</f>
        <v>0</v>
      </c>
      <c r="BI85" s="218">
        <f>IF(N85="nulová",J85,0)</f>
        <v>0</v>
      </c>
      <c r="BJ85" s="18" t="s">
        <v>77</v>
      </c>
      <c r="BK85" s="218">
        <f>ROUND(I85*H85,2)</f>
        <v>0</v>
      </c>
      <c r="BL85" s="18" t="s">
        <v>119</v>
      </c>
      <c r="BM85" s="217" t="s">
        <v>136</v>
      </c>
    </row>
    <row r="86" s="2" customFormat="1" ht="52.2" customHeight="1">
      <c r="A86" s="39"/>
      <c r="B86" s="40"/>
      <c r="C86" s="206" t="s">
        <v>137</v>
      </c>
      <c r="D86" s="206" t="s">
        <v>121</v>
      </c>
      <c r="E86" s="207" t="s">
        <v>138</v>
      </c>
      <c r="F86" s="208" t="s">
        <v>139</v>
      </c>
      <c r="G86" s="209" t="s">
        <v>128</v>
      </c>
      <c r="H86" s="210">
        <v>1</v>
      </c>
      <c r="I86" s="211"/>
      <c r="J86" s="212">
        <f>ROUND(I86*H86,2)</f>
        <v>0</v>
      </c>
      <c r="K86" s="208" t="s">
        <v>19</v>
      </c>
      <c r="L86" s="45"/>
      <c r="M86" s="213" t="s">
        <v>19</v>
      </c>
      <c r="N86" s="214" t="s">
        <v>40</v>
      </c>
      <c r="O86" s="85"/>
      <c r="P86" s="215">
        <f>O86*H86</f>
        <v>0</v>
      </c>
      <c r="Q86" s="215">
        <v>0</v>
      </c>
      <c r="R86" s="215">
        <f>Q86*H86</f>
        <v>0</v>
      </c>
      <c r="S86" s="215">
        <v>0</v>
      </c>
      <c r="T86" s="216">
        <f>S86*H86</f>
        <v>0</v>
      </c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R86" s="217" t="s">
        <v>119</v>
      </c>
      <c r="AT86" s="217" t="s">
        <v>121</v>
      </c>
      <c r="AU86" s="217" t="s">
        <v>77</v>
      </c>
      <c r="AY86" s="18" t="s">
        <v>120</v>
      </c>
      <c r="BE86" s="218">
        <f>IF(N86="základní",J86,0)</f>
        <v>0</v>
      </c>
      <c r="BF86" s="218">
        <f>IF(N86="snížená",J86,0)</f>
        <v>0</v>
      </c>
      <c r="BG86" s="218">
        <f>IF(N86="zákl. přenesená",J86,0)</f>
        <v>0</v>
      </c>
      <c r="BH86" s="218">
        <f>IF(N86="sníž. přenesená",J86,0)</f>
        <v>0</v>
      </c>
      <c r="BI86" s="218">
        <f>IF(N86="nulová",J86,0)</f>
        <v>0</v>
      </c>
      <c r="BJ86" s="18" t="s">
        <v>77</v>
      </c>
      <c r="BK86" s="218">
        <f>ROUND(I86*H86,2)</f>
        <v>0</v>
      </c>
      <c r="BL86" s="18" t="s">
        <v>119</v>
      </c>
      <c r="BM86" s="217" t="s">
        <v>140</v>
      </c>
    </row>
    <row r="87" s="2" customFormat="1" ht="24.15" customHeight="1">
      <c r="A87" s="39"/>
      <c r="B87" s="40"/>
      <c r="C87" s="206" t="s">
        <v>141</v>
      </c>
      <c r="D87" s="206" t="s">
        <v>121</v>
      </c>
      <c r="E87" s="207" t="s">
        <v>142</v>
      </c>
      <c r="F87" s="208" t="s">
        <v>143</v>
      </c>
      <c r="G87" s="209" t="s">
        <v>128</v>
      </c>
      <c r="H87" s="210">
        <v>1</v>
      </c>
      <c r="I87" s="211"/>
      <c r="J87" s="212">
        <f>ROUND(I87*H87,2)</f>
        <v>0</v>
      </c>
      <c r="K87" s="208" t="s">
        <v>19</v>
      </c>
      <c r="L87" s="45"/>
      <c r="M87" s="213" t="s">
        <v>19</v>
      </c>
      <c r="N87" s="214" t="s">
        <v>40</v>
      </c>
      <c r="O87" s="85"/>
      <c r="P87" s="215">
        <f>O87*H87</f>
        <v>0</v>
      </c>
      <c r="Q87" s="215">
        <v>0</v>
      </c>
      <c r="R87" s="215">
        <f>Q87*H87</f>
        <v>0</v>
      </c>
      <c r="S87" s="215">
        <v>0</v>
      </c>
      <c r="T87" s="216">
        <f>S87*H87</f>
        <v>0</v>
      </c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R87" s="217" t="s">
        <v>119</v>
      </c>
      <c r="AT87" s="217" t="s">
        <v>121</v>
      </c>
      <c r="AU87" s="217" t="s">
        <v>77</v>
      </c>
      <c r="AY87" s="18" t="s">
        <v>120</v>
      </c>
      <c r="BE87" s="218">
        <f>IF(N87="základní",J87,0)</f>
        <v>0</v>
      </c>
      <c r="BF87" s="218">
        <f>IF(N87="snížená",J87,0)</f>
        <v>0</v>
      </c>
      <c r="BG87" s="218">
        <f>IF(N87="zákl. přenesená",J87,0)</f>
        <v>0</v>
      </c>
      <c r="BH87" s="218">
        <f>IF(N87="sníž. přenesená",J87,0)</f>
        <v>0</v>
      </c>
      <c r="BI87" s="218">
        <f>IF(N87="nulová",J87,0)</f>
        <v>0</v>
      </c>
      <c r="BJ87" s="18" t="s">
        <v>77</v>
      </c>
      <c r="BK87" s="218">
        <f>ROUND(I87*H87,2)</f>
        <v>0</v>
      </c>
      <c r="BL87" s="18" t="s">
        <v>119</v>
      </c>
      <c r="BM87" s="217" t="s">
        <v>144</v>
      </c>
    </row>
    <row r="88" s="2" customFormat="1" ht="16.5" customHeight="1">
      <c r="A88" s="39"/>
      <c r="B88" s="40"/>
      <c r="C88" s="206" t="s">
        <v>145</v>
      </c>
      <c r="D88" s="206" t="s">
        <v>121</v>
      </c>
      <c r="E88" s="207" t="s">
        <v>146</v>
      </c>
      <c r="F88" s="208" t="s">
        <v>147</v>
      </c>
      <c r="G88" s="209" t="s">
        <v>128</v>
      </c>
      <c r="H88" s="210">
        <v>1</v>
      </c>
      <c r="I88" s="211"/>
      <c r="J88" s="212">
        <f>ROUND(I88*H88,2)</f>
        <v>0</v>
      </c>
      <c r="K88" s="208" t="s">
        <v>19</v>
      </c>
      <c r="L88" s="45"/>
      <c r="M88" s="213" t="s">
        <v>19</v>
      </c>
      <c r="N88" s="214" t="s">
        <v>40</v>
      </c>
      <c r="O88" s="85"/>
      <c r="P88" s="215">
        <f>O88*H88</f>
        <v>0</v>
      </c>
      <c r="Q88" s="215">
        <v>0</v>
      </c>
      <c r="R88" s="215">
        <f>Q88*H88</f>
        <v>0</v>
      </c>
      <c r="S88" s="215">
        <v>0</v>
      </c>
      <c r="T88" s="216">
        <f>S88*H88</f>
        <v>0</v>
      </c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R88" s="217" t="s">
        <v>119</v>
      </c>
      <c r="AT88" s="217" t="s">
        <v>121</v>
      </c>
      <c r="AU88" s="217" t="s">
        <v>77</v>
      </c>
      <c r="AY88" s="18" t="s">
        <v>120</v>
      </c>
      <c r="BE88" s="218">
        <f>IF(N88="základní",J88,0)</f>
        <v>0</v>
      </c>
      <c r="BF88" s="218">
        <f>IF(N88="snížená",J88,0)</f>
        <v>0</v>
      </c>
      <c r="BG88" s="218">
        <f>IF(N88="zákl. přenesená",J88,0)</f>
        <v>0</v>
      </c>
      <c r="BH88" s="218">
        <f>IF(N88="sníž. přenesená",J88,0)</f>
        <v>0</v>
      </c>
      <c r="BI88" s="218">
        <f>IF(N88="nulová",J88,0)</f>
        <v>0</v>
      </c>
      <c r="BJ88" s="18" t="s">
        <v>77</v>
      </c>
      <c r="BK88" s="218">
        <f>ROUND(I88*H88,2)</f>
        <v>0</v>
      </c>
      <c r="BL88" s="18" t="s">
        <v>119</v>
      </c>
      <c r="BM88" s="217" t="s">
        <v>148</v>
      </c>
    </row>
    <row r="89" s="2" customFormat="1" ht="16.5" customHeight="1">
      <c r="A89" s="39"/>
      <c r="B89" s="40"/>
      <c r="C89" s="206" t="s">
        <v>149</v>
      </c>
      <c r="D89" s="206" t="s">
        <v>121</v>
      </c>
      <c r="E89" s="207" t="s">
        <v>150</v>
      </c>
      <c r="F89" s="208" t="s">
        <v>151</v>
      </c>
      <c r="G89" s="209" t="s">
        <v>128</v>
      </c>
      <c r="H89" s="210">
        <v>1</v>
      </c>
      <c r="I89" s="211"/>
      <c r="J89" s="212">
        <f>ROUND(I89*H89,2)</f>
        <v>0</v>
      </c>
      <c r="K89" s="208" t="s">
        <v>19</v>
      </c>
      <c r="L89" s="45"/>
      <c r="M89" s="213" t="s">
        <v>19</v>
      </c>
      <c r="N89" s="214" t="s">
        <v>40</v>
      </c>
      <c r="O89" s="85"/>
      <c r="P89" s="215">
        <f>O89*H89</f>
        <v>0</v>
      </c>
      <c r="Q89" s="215">
        <v>0</v>
      </c>
      <c r="R89" s="215">
        <f>Q89*H89</f>
        <v>0</v>
      </c>
      <c r="S89" s="215">
        <v>0</v>
      </c>
      <c r="T89" s="216">
        <f>S89*H89</f>
        <v>0</v>
      </c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R89" s="217" t="s">
        <v>119</v>
      </c>
      <c r="AT89" s="217" t="s">
        <v>121</v>
      </c>
      <c r="AU89" s="217" t="s">
        <v>77</v>
      </c>
      <c r="AY89" s="18" t="s">
        <v>120</v>
      </c>
      <c r="BE89" s="218">
        <f>IF(N89="základní",J89,0)</f>
        <v>0</v>
      </c>
      <c r="BF89" s="218">
        <f>IF(N89="snížená",J89,0)</f>
        <v>0</v>
      </c>
      <c r="BG89" s="218">
        <f>IF(N89="zákl. přenesená",J89,0)</f>
        <v>0</v>
      </c>
      <c r="BH89" s="218">
        <f>IF(N89="sníž. přenesená",J89,0)</f>
        <v>0</v>
      </c>
      <c r="BI89" s="218">
        <f>IF(N89="nulová",J89,0)</f>
        <v>0</v>
      </c>
      <c r="BJ89" s="18" t="s">
        <v>77</v>
      </c>
      <c r="BK89" s="218">
        <f>ROUND(I89*H89,2)</f>
        <v>0</v>
      </c>
      <c r="BL89" s="18" t="s">
        <v>119</v>
      </c>
      <c r="BM89" s="217" t="s">
        <v>152</v>
      </c>
    </row>
    <row r="90" s="2" customFormat="1" ht="16.5" customHeight="1">
      <c r="A90" s="39"/>
      <c r="B90" s="40"/>
      <c r="C90" s="206" t="s">
        <v>153</v>
      </c>
      <c r="D90" s="206" t="s">
        <v>121</v>
      </c>
      <c r="E90" s="207" t="s">
        <v>154</v>
      </c>
      <c r="F90" s="208" t="s">
        <v>155</v>
      </c>
      <c r="G90" s="209" t="s">
        <v>128</v>
      </c>
      <c r="H90" s="210">
        <v>1</v>
      </c>
      <c r="I90" s="211"/>
      <c r="J90" s="212">
        <f>ROUND(I90*H90,2)</f>
        <v>0</v>
      </c>
      <c r="K90" s="208" t="s">
        <v>19</v>
      </c>
      <c r="L90" s="45"/>
      <c r="M90" s="213" t="s">
        <v>19</v>
      </c>
      <c r="N90" s="214" t="s">
        <v>40</v>
      </c>
      <c r="O90" s="85"/>
      <c r="P90" s="215">
        <f>O90*H90</f>
        <v>0</v>
      </c>
      <c r="Q90" s="215">
        <v>0</v>
      </c>
      <c r="R90" s="215">
        <f>Q90*H90</f>
        <v>0</v>
      </c>
      <c r="S90" s="215">
        <v>0</v>
      </c>
      <c r="T90" s="216">
        <f>S90*H90</f>
        <v>0</v>
      </c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R90" s="217" t="s">
        <v>119</v>
      </c>
      <c r="AT90" s="217" t="s">
        <v>121</v>
      </c>
      <c r="AU90" s="217" t="s">
        <v>77</v>
      </c>
      <c r="AY90" s="18" t="s">
        <v>120</v>
      </c>
      <c r="BE90" s="218">
        <f>IF(N90="základní",J90,0)</f>
        <v>0</v>
      </c>
      <c r="BF90" s="218">
        <f>IF(N90="snížená",J90,0)</f>
        <v>0</v>
      </c>
      <c r="BG90" s="218">
        <f>IF(N90="zákl. přenesená",J90,0)</f>
        <v>0</v>
      </c>
      <c r="BH90" s="218">
        <f>IF(N90="sníž. přenesená",J90,0)</f>
        <v>0</v>
      </c>
      <c r="BI90" s="218">
        <f>IF(N90="nulová",J90,0)</f>
        <v>0</v>
      </c>
      <c r="BJ90" s="18" t="s">
        <v>77</v>
      </c>
      <c r="BK90" s="218">
        <f>ROUND(I90*H90,2)</f>
        <v>0</v>
      </c>
      <c r="BL90" s="18" t="s">
        <v>119</v>
      </c>
      <c r="BM90" s="217" t="s">
        <v>156</v>
      </c>
    </row>
    <row r="91" s="2" customFormat="1" ht="16.5" customHeight="1">
      <c r="A91" s="39"/>
      <c r="B91" s="40"/>
      <c r="C91" s="206" t="s">
        <v>157</v>
      </c>
      <c r="D91" s="206" t="s">
        <v>121</v>
      </c>
      <c r="E91" s="207" t="s">
        <v>158</v>
      </c>
      <c r="F91" s="208" t="s">
        <v>159</v>
      </c>
      <c r="G91" s="209" t="s">
        <v>128</v>
      </c>
      <c r="H91" s="210">
        <v>1</v>
      </c>
      <c r="I91" s="211"/>
      <c r="J91" s="212">
        <f>ROUND(I91*H91,2)</f>
        <v>0</v>
      </c>
      <c r="K91" s="208" t="s">
        <v>19</v>
      </c>
      <c r="L91" s="45"/>
      <c r="M91" s="213" t="s">
        <v>19</v>
      </c>
      <c r="N91" s="214" t="s">
        <v>40</v>
      </c>
      <c r="O91" s="85"/>
      <c r="P91" s="215">
        <f>O91*H91</f>
        <v>0</v>
      </c>
      <c r="Q91" s="215">
        <v>0</v>
      </c>
      <c r="R91" s="215">
        <f>Q91*H91</f>
        <v>0</v>
      </c>
      <c r="S91" s="215">
        <v>0</v>
      </c>
      <c r="T91" s="216">
        <f>S91*H91</f>
        <v>0</v>
      </c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R91" s="217" t="s">
        <v>119</v>
      </c>
      <c r="AT91" s="217" t="s">
        <v>121</v>
      </c>
      <c r="AU91" s="217" t="s">
        <v>77</v>
      </c>
      <c r="AY91" s="18" t="s">
        <v>120</v>
      </c>
      <c r="BE91" s="218">
        <f>IF(N91="základní",J91,0)</f>
        <v>0</v>
      </c>
      <c r="BF91" s="218">
        <f>IF(N91="snížená",J91,0)</f>
        <v>0</v>
      </c>
      <c r="BG91" s="218">
        <f>IF(N91="zákl. přenesená",J91,0)</f>
        <v>0</v>
      </c>
      <c r="BH91" s="218">
        <f>IF(N91="sníž. přenesená",J91,0)</f>
        <v>0</v>
      </c>
      <c r="BI91" s="218">
        <f>IF(N91="nulová",J91,0)</f>
        <v>0</v>
      </c>
      <c r="BJ91" s="18" t="s">
        <v>77</v>
      </c>
      <c r="BK91" s="218">
        <f>ROUND(I91*H91,2)</f>
        <v>0</v>
      </c>
      <c r="BL91" s="18" t="s">
        <v>119</v>
      </c>
      <c r="BM91" s="217" t="s">
        <v>160</v>
      </c>
    </row>
    <row r="92" s="2" customFormat="1" ht="16.5" customHeight="1">
      <c r="A92" s="39"/>
      <c r="B92" s="40"/>
      <c r="C92" s="206" t="s">
        <v>161</v>
      </c>
      <c r="D92" s="206" t="s">
        <v>121</v>
      </c>
      <c r="E92" s="207" t="s">
        <v>162</v>
      </c>
      <c r="F92" s="208" t="s">
        <v>163</v>
      </c>
      <c r="G92" s="209" t="s">
        <v>128</v>
      </c>
      <c r="H92" s="210">
        <v>1</v>
      </c>
      <c r="I92" s="211"/>
      <c r="J92" s="212">
        <f>ROUND(I92*H92,2)</f>
        <v>0</v>
      </c>
      <c r="K92" s="208" t="s">
        <v>19</v>
      </c>
      <c r="L92" s="45"/>
      <c r="M92" s="213" t="s">
        <v>19</v>
      </c>
      <c r="N92" s="214" t="s">
        <v>40</v>
      </c>
      <c r="O92" s="85"/>
      <c r="P92" s="215">
        <f>O92*H92</f>
        <v>0</v>
      </c>
      <c r="Q92" s="215">
        <v>0</v>
      </c>
      <c r="R92" s="215">
        <f>Q92*H92</f>
        <v>0</v>
      </c>
      <c r="S92" s="215">
        <v>0</v>
      </c>
      <c r="T92" s="216">
        <f>S92*H92</f>
        <v>0</v>
      </c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R92" s="217" t="s">
        <v>119</v>
      </c>
      <c r="AT92" s="217" t="s">
        <v>121</v>
      </c>
      <c r="AU92" s="217" t="s">
        <v>77</v>
      </c>
      <c r="AY92" s="18" t="s">
        <v>120</v>
      </c>
      <c r="BE92" s="218">
        <f>IF(N92="základní",J92,0)</f>
        <v>0</v>
      </c>
      <c r="BF92" s="218">
        <f>IF(N92="snížená",J92,0)</f>
        <v>0</v>
      </c>
      <c r="BG92" s="218">
        <f>IF(N92="zákl. přenesená",J92,0)</f>
        <v>0</v>
      </c>
      <c r="BH92" s="218">
        <f>IF(N92="sníž. přenesená",J92,0)</f>
        <v>0</v>
      </c>
      <c r="BI92" s="218">
        <f>IF(N92="nulová",J92,0)</f>
        <v>0</v>
      </c>
      <c r="BJ92" s="18" t="s">
        <v>77</v>
      </c>
      <c r="BK92" s="218">
        <f>ROUND(I92*H92,2)</f>
        <v>0</v>
      </c>
      <c r="BL92" s="18" t="s">
        <v>119</v>
      </c>
      <c r="BM92" s="217" t="s">
        <v>164</v>
      </c>
    </row>
    <row r="93" s="2" customFormat="1" ht="16.5" customHeight="1">
      <c r="A93" s="39"/>
      <c r="B93" s="40"/>
      <c r="C93" s="206" t="s">
        <v>165</v>
      </c>
      <c r="D93" s="206" t="s">
        <v>121</v>
      </c>
      <c r="E93" s="207" t="s">
        <v>166</v>
      </c>
      <c r="F93" s="208" t="s">
        <v>167</v>
      </c>
      <c r="G93" s="209" t="s">
        <v>128</v>
      </c>
      <c r="H93" s="210">
        <v>1</v>
      </c>
      <c r="I93" s="211"/>
      <c r="J93" s="212">
        <f>ROUND(I93*H93,2)</f>
        <v>0</v>
      </c>
      <c r="K93" s="208" t="s">
        <v>19</v>
      </c>
      <c r="L93" s="45"/>
      <c r="M93" s="213" t="s">
        <v>19</v>
      </c>
      <c r="N93" s="214" t="s">
        <v>40</v>
      </c>
      <c r="O93" s="85"/>
      <c r="P93" s="215">
        <f>O93*H93</f>
        <v>0</v>
      </c>
      <c r="Q93" s="215">
        <v>0</v>
      </c>
      <c r="R93" s="215">
        <f>Q93*H93</f>
        <v>0</v>
      </c>
      <c r="S93" s="215">
        <v>0</v>
      </c>
      <c r="T93" s="216">
        <f>S93*H93</f>
        <v>0</v>
      </c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R93" s="217" t="s">
        <v>119</v>
      </c>
      <c r="AT93" s="217" t="s">
        <v>121</v>
      </c>
      <c r="AU93" s="217" t="s">
        <v>77</v>
      </c>
      <c r="AY93" s="18" t="s">
        <v>120</v>
      </c>
      <c r="BE93" s="218">
        <f>IF(N93="základní",J93,0)</f>
        <v>0</v>
      </c>
      <c r="BF93" s="218">
        <f>IF(N93="snížená",J93,0)</f>
        <v>0</v>
      </c>
      <c r="BG93" s="218">
        <f>IF(N93="zákl. přenesená",J93,0)</f>
        <v>0</v>
      </c>
      <c r="BH93" s="218">
        <f>IF(N93="sníž. přenesená",J93,0)</f>
        <v>0</v>
      </c>
      <c r="BI93" s="218">
        <f>IF(N93="nulová",J93,0)</f>
        <v>0</v>
      </c>
      <c r="BJ93" s="18" t="s">
        <v>77</v>
      </c>
      <c r="BK93" s="218">
        <f>ROUND(I93*H93,2)</f>
        <v>0</v>
      </c>
      <c r="BL93" s="18" t="s">
        <v>119</v>
      </c>
      <c r="BM93" s="217" t="s">
        <v>168</v>
      </c>
    </row>
    <row r="94" s="2" customFormat="1" ht="16.5" customHeight="1">
      <c r="A94" s="39"/>
      <c r="B94" s="40"/>
      <c r="C94" s="206" t="s">
        <v>169</v>
      </c>
      <c r="D94" s="206" t="s">
        <v>121</v>
      </c>
      <c r="E94" s="207" t="s">
        <v>170</v>
      </c>
      <c r="F94" s="208" t="s">
        <v>171</v>
      </c>
      <c r="G94" s="209" t="s">
        <v>128</v>
      </c>
      <c r="H94" s="210">
        <v>1</v>
      </c>
      <c r="I94" s="211"/>
      <c r="J94" s="212">
        <f>ROUND(I94*H94,2)</f>
        <v>0</v>
      </c>
      <c r="K94" s="208" t="s">
        <v>19</v>
      </c>
      <c r="L94" s="45"/>
      <c r="M94" s="213" t="s">
        <v>19</v>
      </c>
      <c r="N94" s="214" t="s">
        <v>40</v>
      </c>
      <c r="O94" s="85"/>
      <c r="P94" s="215">
        <f>O94*H94</f>
        <v>0</v>
      </c>
      <c r="Q94" s="215">
        <v>0</v>
      </c>
      <c r="R94" s="215">
        <f>Q94*H94</f>
        <v>0</v>
      </c>
      <c r="S94" s="215">
        <v>0</v>
      </c>
      <c r="T94" s="216">
        <f>S94*H94</f>
        <v>0</v>
      </c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R94" s="217" t="s">
        <v>119</v>
      </c>
      <c r="AT94" s="217" t="s">
        <v>121</v>
      </c>
      <c r="AU94" s="217" t="s">
        <v>77</v>
      </c>
      <c r="AY94" s="18" t="s">
        <v>120</v>
      </c>
      <c r="BE94" s="218">
        <f>IF(N94="základní",J94,0)</f>
        <v>0</v>
      </c>
      <c r="BF94" s="218">
        <f>IF(N94="snížená",J94,0)</f>
        <v>0</v>
      </c>
      <c r="BG94" s="218">
        <f>IF(N94="zákl. přenesená",J94,0)</f>
        <v>0</v>
      </c>
      <c r="BH94" s="218">
        <f>IF(N94="sníž. přenesená",J94,0)</f>
        <v>0</v>
      </c>
      <c r="BI94" s="218">
        <f>IF(N94="nulová",J94,0)</f>
        <v>0</v>
      </c>
      <c r="BJ94" s="18" t="s">
        <v>77</v>
      </c>
      <c r="BK94" s="218">
        <f>ROUND(I94*H94,2)</f>
        <v>0</v>
      </c>
      <c r="BL94" s="18" t="s">
        <v>119</v>
      </c>
      <c r="BM94" s="217" t="s">
        <v>172</v>
      </c>
    </row>
    <row r="95" s="2" customFormat="1" ht="16.5" customHeight="1">
      <c r="A95" s="39"/>
      <c r="B95" s="40"/>
      <c r="C95" s="206" t="s">
        <v>173</v>
      </c>
      <c r="D95" s="206" t="s">
        <v>121</v>
      </c>
      <c r="E95" s="207" t="s">
        <v>174</v>
      </c>
      <c r="F95" s="208" t="s">
        <v>175</v>
      </c>
      <c r="G95" s="209" t="s">
        <v>128</v>
      </c>
      <c r="H95" s="210">
        <v>1</v>
      </c>
      <c r="I95" s="211"/>
      <c r="J95" s="212">
        <f>ROUND(I95*H95,2)</f>
        <v>0</v>
      </c>
      <c r="K95" s="208" t="s">
        <v>19</v>
      </c>
      <c r="L95" s="45"/>
      <c r="M95" s="219" t="s">
        <v>19</v>
      </c>
      <c r="N95" s="220" t="s">
        <v>40</v>
      </c>
      <c r="O95" s="221"/>
      <c r="P95" s="222">
        <f>O95*H95</f>
        <v>0</v>
      </c>
      <c r="Q95" s="222">
        <v>0</v>
      </c>
      <c r="R95" s="222">
        <f>Q95*H95</f>
        <v>0</v>
      </c>
      <c r="S95" s="222">
        <v>0</v>
      </c>
      <c r="T95" s="223">
        <f>S95*H95</f>
        <v>0</v>
      </c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R95" s="217" t="s">
        <v>119</v>
      </c>
      <c r="AT95" s="217" t="s">
        <v>121</v>
      </c>
      <c r="AU95" s="217" t="s">
        <v>77</v>
      </c>
      <c r="AY95" s="18" t="s">
        <v>120</v>
      </c>
      <c r="BE95" s="218">
        <f>IF(N95="základní",J95,0)</f>
        <v>0</v>
      </c>
      <c r="BF95" s="218">
        <f>IF(N95="snížená",J95,0)</f>
        <v>0</v>
      </c>
      <c r="BG95" s="218">
        <f>IF(N95="zákl. přenesená",J95,0)</f>
        <v>0</v>
      </c>
      <c r="BH95" s="218">
        <f>IF(N95="sníž. přenesená",J95,0)</f>
        <v>0</v>
      </c>
      <c r="BI95" s="218">
        <f>IF(N95="nulová",J95,0)</f>
        <v>0</v>
      </c>
      <c r="BJ95" s="18" t="s">
        <v>77</v>
      </c>
      <c r="BK95" s="218">
        <f>ROUND(I95*H95,2)</f>
        <v>0</v>
      </c>
      <c r="BL95" s="18" t="s">
        <v>119</v>
      </c>
      <c r="BM95" s="217" t="s">
        <v>176</v>
      </c>
    </row>
    <row r="96" s="2" customFormat="1" ht="6.96" customHeight="1">
      <c r="A96" s="39"/>
      <c r="B96" s="60"/>
      <c r="C96" s="61"/>
      <c r="D96" s="61"/>
      <c r="E96" s="61"/>
      <c r="F96" s="61"/>
      <c r="G96" s="61"/>
      <c r="H96" s="61"/>
      <c r="I96" s="61"/>
      <c r="J96" s="61"/>
      <c r="K96" s="61"/>
      <c r="L96" s="45"/>
      <c r="M96" s="39"/>
      <c r="O96" s="39"/>
      <c r="P96" s="39"/>
      <c r="Q96" s="39"/>
      <c r="R96" s="39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</sheetData>
  <sheetProtection sheet="1" autoFilter="0" formatColumns="0" formatRows="0" objects="1" scenarios="1" spinCount="100000" saltValue="ZpO3ZSX0eaCxmmC5Lfz9N7xl+u2/oCM0TfA/YHoex1p+X9eWuhk2feKXGOasDQ6JhPeXW4wrP7k+FkggMgEu0Q==" hashValue="ezhGhkz0R/CBVSL4BdUSSZ8n3Fxhe6uAStBw/Mx+JbrGlVr49/DF3WF4DcsbUJoy7inmzHOo26BmKhCZMMEjEA==" algorithmName="SHA-512" password="CC35"/>
  <autoFilter ref="C79:K95"/>
  <mergeCells count="9">
    <mergeCell ref="E7:H7"/>
    <mergeCell ref="E9:H9"/>
    <mergeCell ref="E18:H18"/>
    <mergeCell ref="E27:H27"/>
    <mergeCell ref="E48:H48"/>
    <mergeCell ref="E50:H50"/>
    <mergeCell ref="E70:H70"/>
    <mergeCell ref="E72:H72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86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21"/>
      <c r="AT3" s="18" t="s">
        <v>79</v>
      </c>
    </row>
    <row r="4" s="1" customFormat="1" ht="24.96" customHeight="1">
      <c r="B4" s="21"/>
      <c r="D4" s="141" t="s">
        <v>96</v>
      </c>
      <c r="L4" s="21"/>
      <c r="M4" s="14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3" t="s">
        <v>16</v>
      </c>
      <c r="L6" s="21"/>
    </row>
    <row r="7" s="1" customFormat="1" ht="16.5" customHeight="1">
      <c r="B7" s="21"/>
      <c r="E7" s="144" t="str">
        <f>'Rekapitulace stavby'!K6</f>
        <v>Rekonstrukce malé vodní nádrže a přístupové polní cesty C1 v k.ú. Kosoř, SO-01 Malá vodní nádrž</v>
      </c>
      <c r="F7" s="143"/>
      <c r="G7" s="143"/>
      <c r="H7" s="143"/>
      <c r="L7" s="21"/>
    </row>
    <row r="8" s="1" customFormat="1" ht="12" customHeight="1">
      <c r="B8" s="21"/>
      <c r="D8" s="143" t="s">
        <v>97</v>
      </c>
      <c r="L8" s="21"/>
    </row>
    <row r="9" s="2" customFormat="1" ht="16.5" customHeight="1">
      <c r="A9" s="39"/>
      <c r="B9" s="45"/>
      <c r="C9" s="39"/>
      <c r="D9" s="39"/>
      <c r="E9" s="144" t="s">
        <v>177</v>
      </c>
      <c r="F9" s="39"/>
      <c r="G9" s="39"/>
      <c r="H9" s="39"/>
      <c r="I9" s="39"/>
      <c r="J9" s="39"/>
      <c r="K9" s="39"/>
      <c r="L9" s="14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43" t="s">
        <v>178</v>
      </c>
      <c r="E10" s="39"/>
      <c r="F10" s="39"/>
      <c r="G10" s="39"/>
      <c r="H10" s="39"/>
      <c r="I10" s="39"/>
      <c r="J10" s="39"/>
      <c r="K10" s="39"/>
      <c r="L10" s="14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46" t="s">
        <v>179</v>
      </c>
      <c r="F11" s="39"/>
      <c r="G11" s="39"/>
      <c r="H11" s="39"/>
      <c r="I11" s="39"/>
      <c r="J11" s="39"/>
      <c r="K11" s="39"/>
      <c r="L11" s="14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14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43" t="s">
        <v>18</v>
      </c>
      <c r="E13" s="39"/>
      <c r="F13" s="134" t="s">
        <v>19</v>
      </c>
      <c r="G13" s="39"/>
      <c r="H13" s="39"/>
      <c r="I13" s="143" t="s">
        <v>20</v>
      </c>
      <c r="J13" s="134" t="s">
        <v>19</v>
      </c>
      <c r="K13" s="39"/>
      <c r="L13" s="14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3" t="s">
        <v>21</v>
      </c>
      <c r="E14" s="39"/>
      <c r="F14" s="134" t="s">
        <v>22</v>
      </c>
      <c r="G14" s="39"/>
      <c r="H14" s="39"/>
      <c r="I14" s="143" t="s">
        <v>23</v>
      </c>
      <c r="J14" s="147" t="str">
        <f>'Rekapitulace stavby'!AN8</f>
        <v>1. 2. 2023</v>
      </c>
      <c r="K14" s="39"/>
      <c r="L14" s="14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14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43" t="s">
        <v>25</v>
      </c>
      <c r="E16" s="39"/>
      <c r="F16" s="39"/>
      <c r="G16" s="39"/>
      <c r="H16" s="39"/>
      <c r="I16" s="143" t="s">
        <v>26</v>
      </c>
      <c r="J16" s="134" t="str">
        <f>IF('Rekapitulace stavby'!AN10="","",'Rekapitulace stavby'!AN10)</f>
        <v/>
      </c>
      <c r="K16" s="39"/>
      <c r="L16" s="14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34" t="str">
        <f>IF('Rekapitulace stavby'!E11="","",'Rekapitulace stavby'!E11)</f>
        <v xml:space="preserve"> </v>
      </c>
      <c r="F17" s="39"/>
      <c r="G17" s="39"/>
      <c r="H17" s="39"/>
      <c r="I17" s="143" t="s">
        <v>27</v>
      </c>
      <c r="J17" s="134" t="str">
        <f>IF('Rekapitulace stavby'!AN11="","",'Rekapitulace stavby'!AN11)</f>
        <v/>
      </c>
      <c r="K17" s="39"/>
      <c r="L17" s="14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14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43" t="s">
        <v>28</v>
      </c>
      <c r="E19" s="39"/>
      <c r="F19" s="39"/>
      <c r="G19" s="39"/>
      <c r="H19" s="39"/>
      <c r="I19" s="143" t="s">
        <v>26</v>
      </c>
      <c r="J19" s="34" t="str">
        <f>'Rekapitulace stavby'!AN13</f>
        <v>Vyplň údaj</v>
      </c>
      <c r="K19" s="39"/>
      <c r="L19" s="14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34"/>
      <c r="G20" s="134"/>
      <c r="H20" s="134"/>
      <c r="I20" s="143" t="s">
        <v>27</v>
      </c>
      <c r="J20" s="34" t="str">
        <f>'Rekapitulace stavby'!AN14</f>
        <v>Vyplň údaj</v>
      </c>
      <c r="K20" s="39"/>
      <c r="L20" s="14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14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43" t="s">
        <v>30</v>
      </c>
      <c r="E22" s="39"/>
      <c r="F22" s="39"/>
      <c r="G22" s="39"/>
      <c r="H22" s="39"/>
      <c r="I22" s="143" t="s">
        <v>26</v>
      </c>
      <c r="J22" s="134" t="str">
        <f>IF('Rekapitulace stavby'!AN16="","",'Rekapitulace stavby'!AN16)</f>
        <v/>
      </c>
      <c r="K22" s="39"/>
      <c r="L22" s="14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34" t="str">
        <f>IF('Rekapitulace stavby'!E17="","",'Rekapitulace stavby'!E17)</f>
        <v xml:space="preserve"> </v>
      </c>
      <c r="F23" s="39"/>
      <c r="G23" s="39"/>
      <c r="H23" s="39"/>
      <c r="I23" s="143" t="s">
        <v>27</v>
      </c>
      <c r="J23" s="134" t="str">
        <f>IF('Rekapitulace stavby'!AN17="","",'Rekapitulace stavby'!AN17)</f>
        <v/>
      </c>
      <c r="K23" s="39"/>
      <c r="L23" s="14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14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43" t="s">
        <v>32</v>
      </c>
      <c r="E25" s="39"/>
      <c r="F25" s="39"/>
      <c r="G25" s="39"/>
      <c r="H25" s="39"/>
      <c r="I25" s="143" t="s">
        <v>26</v>
      </c>
      <c r="J25" s="134" t="str">
        <f>IF('Rekapitulace stavby'!AN19="","",'Rekapitulace stavby'!AN19)</f>
        <v/>
      </c>
      <c r="K25" s="39"/>
      <c r="L25" s="14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34" t="str">
        <f>IF('Rekapitulace stavby'!E20="","",'Rekapitulace stavby'!E20)</f>
        <v xml:space="preserve"> </v>
      </c>
      <c r="F26" s="39"/>
      <c r="G26" s="39"/>
      <c r="H26" s="39"/>
      <c r="I26" s="143" t="s">
        <v>27</v>
      </c>
      <c r="J26" s="134" t="str">
        <f>IF('Rekapitulace stavby'!AN20="","",'Rekapitulace stavby'!AN20)</f>
        <v/>
      </c>
      <c r="K26" s="39"/>
      <c r="L26" s="14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145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43" t="s">
        <v>33</v>
      </c>
      <c r="E28" s="39"/>
      <c r="F28" s="39"/>
      <c r="G28" s="39"/>
      <c r="H28" s="39"/>
      <c r="I28" s="39"/>
      <c r="J28" s="39"/>
      <c r="K28" s="39"/>
      <c r="L28" s="14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48"/>
      <c r="B29" s="149"/>
      <c r="C29" s="148"/>
      <c r="D29" s="148"/>
      <c r="E29" s="150" t="s">
        <v>19</v>
      </c>
      <c r="F29" s="150"/>
      <c r="G29" s="150"/>
      <c r="H29" s="150"/>
      <c r="I29" s="148"/>
      <c r="J29" s="148"/>
      <c r="K29" s="148"/>
      <c r="L29" s="151"/>
      <c r="S29" s="148"/>
      <c r="T29" s="148"/>
      <c r="U29" s="148"/>
      <c r="V29" s="148"/>
      <c r="W29" s="148"/>
      <c r="X29" s="148"/>
      <c r="Y29" s="148"/>
      <c r="Z29" s="148"/>
      <c r="AA29" s="148"/>
      <c r="AB29" s="148"/>
      <c r="AC29" s="148"/>
      <c r="AD29" s="148"/>
      <c r="AE29" s="148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14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2"/>
      <c r="E31" s="152"/>
      <c r="F31" s="152"/>
      <c r="G31" s="152"/>
      <c r="H31" s="152"/>
      <c r="I31" s="152"/>
      <c r="J31" s="152"/>
      <c r="K31" s="152"/>
      <c r="L31" s="14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53" t="s">
        <v>35</v>
      </c>
      <c r="E32" s="39"/>
      <c r="F32" s="39"/>
      <c r="G32" s="39"/>
      <c r="H32" s="39"/>
      <c r="I32" s="39"/>
      <c r="J32" s="154">
        <f>ROUND(J90, 2)</f>
        <v>0</v>
      </c>
      <c r="K32" s="39"/>
      <c r="L32" s="14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2"/>
      <c r="E33" s="152"/>
      <c r="F33" s="152"/>
      <c r="G33" s="152"/>
      <c r="H33" s="152"/>
      <c r="I33" s="152"/>
      <c r="J33" s="152"/>
      <c r="K33" s="152"/>
      <c r="L33" s="14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55" t="s">
        <v>37</v>
      </c>
      <c r="G34" s="39"/>
      <c r="H34" s="39"/>
      <c r="I34" s="155" t="s">
        <v>36</v>
      </c>
      <c r="J34" s="155" t="s">
        <v>38</v>
      </c>
      <c r="K34" s="39"/>
      <c r="L34" s="14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56" t="s">
        <v>39</v>
      </c>
      <c r="E35" s="143" t="s">
        <v>40</v>
      </c>
      <c r="F35" s="157">
        <f>ROUND((SUM(BE90:BE148)),  2)</f>
        <v>0</v>
      </c>
      <c r="G35" s="39"/>
      <c r="H35" s="39"/>
      <c r="I35" s="158">
        <v>0.20999999999999999</v>
      </c>
      <c r="J35" s="157">
        <f>ROUND(((SUM(BE90:BE148))*I35),  2)</f>
        <v>0</v>
      </c>
      <c r="K35" s="39"/>
      <c r="L35" s="14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43" t="s">
        <v>41</v>
      </c>
      <c r="F36" s="157">
        <f>ROUND((SUM(BF90:BF148)),  2)</f>
        <v>0</v>
      </c>
      <c r="G36" s="39"/>
      <c r="H36" s="39"/>
      <c r="I36" s="158">
        <v>0.14999999999999999</v>
      </c>
      <c r="J36" s="157">
        <f>ROUND(((SUM(BF90:BF148))*I36),  2)</f>
        <v>0</v>
      </c>
      <c r="K36" s="39"/>
      <c r="L36" s="14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3" t="s">
        <v>42</v>
      </c>
      <c r="F37" s="157">
        <f>ROUND((SUM(BG90:BG148)),  2)</f>
        <v>0</v>
      </c>
      <c r="G37" s="39"/>
      <c r="H37" s="39"/>
      <c r="I37" s="158">
        <v>0.20999999999999999</v>
      </c>
      <c r="J37" s="157">
        <f>0</f>
        <v>0</v>
      </c>
      <c r="K37" s="39"/>
      <c r="L37" s="14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43" t="s">
        <v>43</v>
      </c>
      <c r="F38" s="157">
        <f>ROUND((SUM(BH90:BH148)),  2)</f>
        <v>0</v>
      </c>
      <c r="G38" s="39"/>
      <c r="H38" s="39"/>
      <c r="I38" s="158">
        <v>0.14999999999999999</v>
      </c>
      <c r="J38" s="157">
        <f>0</f>
        <v>0</v>
      </c>
      <c r="K38" s="39"/>
      <c r="L38" s="14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3" t="s">
        <v>44</v>
      </c>
      <c r="F39" s="157">
        <f>ROUND((SUM(BI90:BI148)),  2)</f>
        <v>0</v>
      </c>
      <c r="G39" s="39"/>
      <c r="H39" s="39"/>
      <c r="I39" s="158">
        <v>0</v>
      </c>
      <c r="J39" s="157">
        <f>0</f>
        <v>0</v>
      </c>
      <c r="K39" s="39"/>
      <c r="L39" s="14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14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59"/>
      <c r="D41" s="160" t="s">
        <v>45</v>
      </c>
      <c r="E41" s="161"/>
      <c r="F41" s="161"/>
      <c r="G41" s="162" t="s">
        <v>46</v>
      </c>
      <c r="H41" s="163" t="s">
        <v>47</v>
      </c>
      <c r="I41" s="161"/>
      <c r="J41" s="164">
        <f>SUM(J32:J39)</f>
        <v>0</v>
      </c>
      <c r="K41" s="165"/>
      <c r="L41" s="145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166"/>
      <c r="C42" s="167"/>
      <c r="D42" s="167"/>
      <c r="E42" s="167"/>
      <c r="F42" s="167"/>
      <c r="G42" s="167"/>
      <c r="H42" s="167"/>
      <c r="I42" s="167"/>
      <c r="J42" s="167"/>
      <c r="K42" s="167"/>
      <c r="L42" s="145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6" s="2" customFormat="1" ht="6.96" customHeight="1">
      <c r="A46" s="39"/>
      <c r="B46" s="168"/>
      <c r="C46" s="169"/>
      <c r="D46" s="169"/>
      <c r="E46" s="169"/>
      <c r="F46" s="169"/>
      <c r="G46" s="169"/>
      <c r="H46" s="169"/>
      <c r="I46" s="169"/>
      <c r="J46" s="169"/>
      <c r="K46" s="169"/>
      <c r="L46" s="14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24.96" customHeight="1">
      <c r="A47" s="39"/>
      <c r="B47" s="40"/>
      <c r="C47" s="24" t="s">
        <v>99</v>
      </c>
      <c r="D47" s="41"/>
      <c r="E47" s="41"/>
      <c r="F47" s="41"/>
      <c r="G47" s="41"/>
      <c r="H47" s="41"/>
      <c r="I47" s="41"/>
      <c r="J47" s="41"/>
      <c r="K47" s="41"/>
      <c r="L47" s="14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14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16</v>
      </c>
      <c r="D49" s="41"/>
      <c r="E49" s="41"/>
      <c r="F49" s="41"/>
      <c r="G49" s="41"/>
      <c r="H49" s="41"/>
      <c r="I49" s="41"/>
      <c r="J49" s="41"/>
      <c r="K49" s="41"/>
      <c r="L49" s="14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170" t="str">
        <f>E7</f>
        <v>Rekonstrukce malé vodní nádrže a přístupové polní cesty C1 v k.ú. Kosoř, SO-01 Malá vodní nádrž</v>
      </c>
      <c r="F50" s="33"/>
      <c r="G50" s="33"/>
      <c r="H50" s="33"/>
      <c r="I50" s="41"/>
      <c r="J50" s="41"/>
      <c r="K50" s="41"/>
      <c r="L50" s="14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1" customFormat="1" ht="12" customHeight="1">
      <c r="B51" s="22"/>
      <c r="C51" s="33" t="s">
        <v>97</v>
      </c>
      <c r="D51" s="23"/>
      <c r="E51" s="23"/>
      <c r="F51" s="23"/>
      <c r="G51" s="23"/>
      <c r="H51" s="23"/>
      <c r="I51" s="23"/>
      <c r="J51" s="23"/>
      <c r="K51" s="23"/>
      <c r="L51" s="21"/>
    </row>
    <row r="52" s="2" customFormat="1" ht="16.5" customHeight="1">
      <c r="A52" s="39"/>
      <c r="B52" s="40"/>
      <c r="C52" s="41"/>
      <c r="D52" s="41"/>
      <c r="E52" s="170" t="s">
        <v>177</v>
      </c>
      <c r="F52" s="41"/>
      <c r="G52" s="41"/>
      <c r="H52" s="41"/>
      <c r="I52" s="41"/>
      <c r="J52" s="41"/>
      <c r="K52" s="41"/>
      <c r="L52" s="14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12" customHeight="1">
      <c r="A53" s="39"/>
      <c r="B53" s="40"/>
      <c r="C53" s="33" t="s">
        <v>178</v>
      </c>
      <c r="D53" s="41"/>
      <c r="E53" s="41"/>
      <c r="F53" s="41"/>
      <c r="G53" s="41"/>
      <c r="H53" s="41"/>
      <c r="I53" s="41"/>
      <c r="J53" s="41"/>
      <c r="K53" s="41"/>
      <c r="L53" s="14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6.5" customHeight="1">
      <c r="A54" s="39"/>
      <c r="B54" s="40"/>
      <c r="C54" s="41"/>
      <c r="D54" s="41"/>
      <c r="E54" s="70" t="str">
        <f>E11</f>
        <v>SO-01.1 - Úprava zátopy</v>
      </c>
      <c r="F54" s="41"/>
      <c r="G54" s="41"/>
      <c r="H54" s="41"/>
      <c r="I54" s="41"/>
      <c r="J54" s="41"/>
      <c r="K54" s="41"/>
      <c r="L54" s="14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6.96" customHeight="1">
      <c r="A55" s="39"/>
      <c r="B55" s="40"/>
      <c r="C55" s="41"/>
      <c r="D55" s="41"/>
      <c r="E55" s="41"/>
      <c r="F55" s="41"/>
      <c r="G55" s="41"/>
      <c r="H55" s="41"/>
      <c r="I55" s="41"/>
      <c r="J55" s="41"/>
      <c r="K55" s="41"/>
      <c r="L55" s="14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2" customHeight="1">
      <c r="A56" s="39"/>
      <c r="B56" s="40"/>
      <c r="C56" s="33" t="s">
        <v>21</v>
      </c>
      <c r="D56" s="41"/>
      <c r="E56" s="41"/>
      <c r="F56" s="28" t="str">
        <f>F14</f>
        <v xml:space="preserve"> </v>
      </c>
      <c r="G56" s="41"/>
      <c r="H56" s="41"/>
      <c r="I56" s="33" t="s">
        <v>23</v>
      </c>
      <c r="J56" s="73" t="str">
        <f>IF(J14="","",J14)</f>
        <v>1. 2. 2023</v>
      </c>
      <c r="K56" s="41"/>
      <c r="L56" s="14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6.96" customHeight="1">
      <c r="A57" s="39"/>
      <c r="B57" s="40"/>
      <c r="C57" s="41"/>
      <c r="D57" s="41"/>
      <c r="E57" s="41"/>
      <c r="F57" s="41"/>
      <c r="G57" s="41"/>
      <c r="H57" s="41"/>
      <c r="I57" s="41"/>
      <c r="J57" s="41"/>
      <c r="K57" s="41"/>
      <c r="L57" s="14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5.15" customHeight="1">
      <c r="A58" s="39"/>
      <c r="B58" s="40"/>
      <c r="C58" s="33" t="s">
        <v>25</v>
      </c>
      <c r="D58" s="41"/>
      <c r="E58" s="41"/>
      <c r="F58" s="28" t="str">
        <f>E17</f>
        <v xml:space="preserve"> </v>
      </c>
      <c r="G58" s="41"/>
      <c r="H58" s="41"/>
      <c r="I58" s="33" t="s">
        <v>30</v>
      </c>
      <c r="J58" s="37" t="str">
        <f>E23</f>
        <v xml:space="preserve"> </v>
      </c>
      <c r="K58" s="41"/>
      <c r="L58" s="14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15.15" customHeight="1">
      <c r="A59" s="39"/>
      <c r="B59" s="40"/>
      <c r="C59" s="33" t="s">
        <v>28</v>
      </c>
      <c r="D59" s="41"/>
      <c r="E59" s="41"/>
      <c r="F59" s="28" t="str">
        <f>IF(E20="","",E20)</f>
        <v>Vyplň údaj</v>
      </c>
      <c r="G59" s="41"/>
      <c r="H59" s="41"/>
      <c r="I59" s="33" t="s">
        <v>32</v>
      </c>
      <c r="J59" s="37" t="str">
        <f>E26</f>
        <v xml:space="preserve"> </v>
      </c>
      <c r="K59" s="41"/>
      <c r="L59" s="14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0.32" customHeight="1">
      <c r="A60" s="39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145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29.28" customHeight="1">
      <c r="A61" s="39"/>
      <c r="B61" s="40"/>
      <c r="C61" s="171" t="s">
        <v>100</v>
      </c>
      <c r="D61" s="172"/>
      <c r="E61" s="172"/>
      <c r="F61" s="172"/>
      <c r="G61" s="172"/>
      <c r="H61" s="172"/>
      <c r="I61" s="172"/>
      <c r="J61" s="173" t="s">
        <v>101</v>
      </c>
      <c r="K61" s="172"/>
      <c r="L61" s="145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10.32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45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22.8" customHeight="1">
      <c r="A63" s="39"/>
      <c r="B63" s="40"/>
      <c r="C63" s="174" t="s">
        <v>67</v>
      </c>
      <c r="D63" s="41"/>
      <c r="E63" s="41"/>
      <c r="F63" s="41"/>
      <c r="G63" s="41"/>
      <c r="H63" s="41"/>
      <c r="I63" s="41"/>
      <c r="J63" s="103">
        <f>J90</f>
        <v>0</v>
      </c>
      <c r="K63" s="41"/>
      <c r="L63" s="14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U63" s="18" t="s">
        <v>102</v>
      </c>
    </row>
    <row r="64" s="9" customFormat="1" ht="24.96" customHeight="1">
      <c r="A64" s="9"/>
      <c r="B64" s="175"/>
      <c r="C64" s="176"/>
      <c r="D64" s="177" t="s">
        <v>180</v>
      </c>
      <c r="E64" s="178"/>
      <c r="F64" s="178"/>
      <c r="G64" s="178"/>
      <c r="H64" s="178"/>
      <c r="I64" s="178"/>
      <c r="J64" s="179">
        <f>J91</f>
        <v>0</v>
      </c>
      <c r="K64" s="176"/>
      <c r="L64" s="180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2" customFormat="1" ht="19.92" customHeight="1">
      <c r="A65" s="12"/>
      <c r="B65" s="224"/>
      <c r="C65" s="126"/>
      <c r="D65" s="225" t="s">
        <v>181</v>
      </c>
      <c r="E65" s="226"/>
      <c r="F65" s="226"/>
      <c r="G65" s="226"/>
      <c r="H65" s="226"/>
      <c r="I65" s="226"/>
      <c r="J65" s="227">
        <f>J92</f>
        <v>0</v>
      </c>
      <c r="K65" s="126"/>
      <c r="L65" s="228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</row>
    <row r="66" s="12" customFormat="1" ht="19.92" customHeight="1">
      <c r="A66" s="12"/>
      <c r="B66" s="224"/>
      <c r="C66" s="126"/>
      <c r="D66" s="225" t="s">
        <v>182</v>
      </c>
      <c r="E66" s="226"/>
      <c r="F66" s="226"/>
      <c r="G66" s="226"/>
      <c r="H66" s="226"/>
      <c r="I66" s="226"/>
      <c r="J66" s="227">
        <f>J129</f>
        <v>0</v>
      </c>
      <c r="K66" s="126"/>
      <c r="L66" s="228"/>
      <c r="S66" s="12"/>
      <c r="T66" s="12"/>
      <c r="U66" s="12"/>
      <c r="V66" s="12"/>
      <c r="W66" s="12"/>
      <c r="X66" s="12"/>
      <c r="Y66" s="12"/>
      <c r="Z66" s="12"/>
      <c r="AA66" s="12"/>
      <c r="AB66" s="12"/>
      <c r="AC66" s="12"/>
      <c r="AD66" s="12"/>
      <c r="AE66" s="12"/>
    </row>
    <row r="67" s="12" customFormat="1" ht="19.92" customHeight="1">
      <c r="A67" s="12"/>
      <c r="B67" s="224"/>
      <c r="C67" s="126"/>
      <c r="D67" s="225" t="s">
        <v>183</v>
      </c>
      <c r="E67" s="226"/>
      <c r="F67" s="226"/>
      <c r="G67" s="226"/>
      <c r="H67" s="226"/>
      <c r="I67" s="226"/>
      <c r="J67" s="227">
        <f>J136</f>
        <v>0</v>
      </c>
      <c r="K67" s="126"/>
      <c r="L67" s="228"/>
      <c r="S67" s="12"/>
      <c r="T67" s="12"/>
      <c r="U67" s="12"/>
      <c r="V67" s="12"/>
      <c r="W67" s="12"/>
      <c r="X67" s="12"/>
      <c r="Y67" s="12"/>
      <c r="Z67" s="12"/>
      <c r="AA67" s="12"/>
      <c r="AB67" s="12"/>
      <c r="AC67" s="12"/>
      <c r="AD67" s="12"/>
      <c r="AE67" s="12"/>
    </row>
    <row r="68" s="12" customFormat="1" ht="19.92" customHeight="1">
      <c r="A68" s="12"/>
      <c r="B68" s="224"/>
      <c r="C68" s="126"/>
      <c r="D68" s="225" t="s">
        <v>184</v>
      </c>
      <c r="E68" s="226"/>
      <c r="F68" s="226"/>
      <c r="G68" s="226"/>
      <c r="H68" s="226"/>
      <c r="I68" s="226"/>
      <c r="J68" s="227">
        <f>J146</f>
        <v>0</v>
      </c>
      <c r="K68" s="126"/>
      <c r="L68" s="228"/>
      <c r="S68" s="12"/>
      <c r="T68" s="12"/>
      <c r="U68" s="12"/>
      <c r="V68" s="12"/>
      <c r="W68" s="12"/>
      <c r="X68" s="12"/>
      <c r="Y68" s="12"/>
      <c r="Z68" s="12"/>
      <c r="AA68" s="12"/>
      <c r="AB68" s="12"/>
      <c r="AC68" s="12"/>
      <c r="AD68" s="12"/>
      <c r="AE68" s="12"/>
    </row>
    <row r="69" s="2" customFormat="1" ht="21.84" customHeight="1">
      <c r="A69" s="39"/>
      <c r="B69" s="40"/>
      <c r="C69" s="41"/>
      <c r="D69" s="41"/>
      <c r="E69" s="41"/>
      <c r="F69" s="41"/>
      <c r="G69" s="41"/>
      <c r="H69" s="41"/>
      <c r="I69" s="41"/>
      <c r="J69" s="41"/>
      <c r="K69" s="41"/>
      <c r="L69" s="145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6.96" customHeight="1">
      <c r="A70" s="39"/>
      <c r="B70" s="60"/>
      <c r="C70" s="61"/>
      <c r="D70" s="61"/>
      <c r="E70" s="61"/>
      <c r="F70" s="61"/>
      <c r="G70" s="61"/>
      <c r="H70" s="61"/>
      <c r="I70" s="61"/>
      <c r="J70" s="61"/>
      <c r="K70" s="61"/>
      <c r="L70" s="14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4" s="2" customFormat="1" ht="6.96" customHeight="1">
      <c r="A74" s="39"/>
      <c r="B74" s="62"/>
      <c r="C74" s="63"/>
      <c r="D74" s="63"/>
      <c r="E74" s="63"/>
      <c r="F74" s="63"/>
      <c r="G74" s="63"/>
      <c r="H74" s="63"/>
      <c r="I74" s="63"/>
      <c r="J74" s="63"/>
      <c r="K74" s="63"/>
      <c r="L74" s="14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24.96" customHeight="1">
      <c r="A75" s="39"/>
      <c r="B75" s="40"/>
      <c r="C75" s="24" t="s">
        <v>104</v>
      </c>
      <c r="D75" s="41"/>
      <c r="E75" s="41"/>
      <c r="F75" s="41"/>
      <c r="G75" s="41"/>
      <c r="H75" s="41"/>
      <c r="I75" s="41"/>
      <c r="J75" s="41"/>
      <c r="K75" s="41"/>
      <c r="L75" s="14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6.96" customHeigh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14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2" customHeight="1">
      <c r="A77" s="39"/>
      <c r="B77" s="40"/>
      <c r="C77" s="33" t="s">
        <v>16</v>
      </c>
      <c r="D77" s="41"/>
      <c r="E77" s="41"/>
      <c r="F77" s="41"/>
      <c r="G77" s="41"/>
      <c r="H77" s="41"/>
      <c r="I77" s="41"/>
      <c r="J77" s="41"/>
      <c r="K77" s="41"/>
      <c r="L77" s="14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6.5" customHeight="1">
      <c r="A78" s="39"/>
      <c r="B78" s="40"/>
      <c r="C78" s="41"/>
      <c r="D78" s="41"/>
      <c r="E78" s="170" t="str">
        <f>E7</f>
        <v>Rekonstrukce malé vodní nádrže a přístupové polní cesty C1 v k.ú. Kosoř, SO-01 Malá vodní nádrž</v>
      </c>
      <c r="F78" s="33"/>
      <c r="G78" s="33"/>
      <c r="H78" s="33"/>
      <c r="I78" s="41"/>
      <c r="J78" s="41"/>
      <c r="K78" s="41"/>
      <c r="L78" s="14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1" customFormat="1" ht="12" customHeight="1">
      <c r="B79" s="22"/>
      <c r="C79" s="33" t="s">
        <v>97</v>
      </c>
      <c r="D79" s="23"/>
      <c r="E79" s="23"/>
      <c r="F79" s="23"/>
      <c r="G79" s="23"/>
      <c r="H79" s="23"/>
      <c r="I79" s="23"/>
      <c r="J79" s="23"/>
      <c r="K79" s="23"/>
      <c r="L79" s="21"/>
    </row>
    <row r="80" s="2" customFormat="1" ht="16.5" customHeight="1">
      <c r="A80" s="39"/>
      <c r="B80" s="40"/>
      <c r="C80" s="41"/>
      <c r="D80" s="41"/>
      <c r="E80" s="170" t="s">
        <v>177</v>
      </c>
      <c r="F80" s="41"/>
      <c r="G80" s="41"/>
      <c r="H80" s="41"/>
      <c r="I80" s="41"/>
      <c r="J80" s="41"/>
      <c r="K80" s="41"/>
      <c r="L80" s="14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2" customHeight="1">
      <c r="A81" s="39"/>
      <c r="B81" s="40"/>
      <c r="C81" s="33" t="s">
        <v>178</v>
      </c>
      <c r="D81" s="41"/>
      <c r="E81" s="41"/>
      <c r="F81" s="41"/>
      <c r="G81" s="41"/>
      <c r="H81" s="41"/>
      <c r="I81" s="41"/>
      <c r="J81" s="41"/>
      <c r="K81" s="41"/>
      <c r="L81" s="14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6.5" customHeight="1">
      <c r="A82" s="39"/>
      <c r="B82" s="40"/>
      <c r="C82" s="41"/>
      <c r="D82" s="41"/>
      <c r="E82" s="70" t="str">
        <f>E11</f>
        <v>SO-01.1 - Úprava zátopy</v>
      </c>
      <c r="F82" s="41"/>
      <c r="G82" s="41"/>
      <c r="H82" s="41"/>
      <c r="I82" s="41"/>
      <c r="J82" s="41"/>
      <c r="K82" s="41"/>
      <c r="L82" s="14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14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21</v>
      </c>
      <c r="D84" s="41"/>
      <c r="E84" s="41"/>
      <c r="F84" s="28" t="str">
        <f>F14</f>
        <v xml:space="preserve"> </v>
      </c>
      <c r="G84" s="41"/>
      <c r="H84" s="41"/>
      <c r="I84" s="33" t="s">
        <v>23</v>
      </c>
      <c r="J84" s="73" t="str">
        <f>IF(J14="","",J14)</f>
        <v>1. 2. 2023</v>
      </c>
      <c r="K84" s="41"/>
      <c r="L84" s="14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6.96" customHeight="1">
      <c r="A85" s="39"/>
      <c r="B85" s="40"/>
      <c r="C85" s="41"/>
      <c r="D85" s="41"/>
      <c r="E85" s="41"/>
      <c r="F85" s="41"/>
      <c r="G85" s="41"/>
      <c r="H85" s="41"/>
      <c r="I85" s="41"/>
      <c r="J85" s="41"/>
      <c r="K85" s="41"/>
      <c r="L85" s="14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5.15" customHeight="1">
      <c r="A86" s="39"/>
      <c r="B86" s="40"/>
      <c r="C86" s="33" t="s">
        <v>25</v>
      </c>
      <c r="D86" s="41"/>
      <c r="E86" s="41"/>
      <c r="F86" s="28" t="str">
        <f>E17</f>
        <v xml:space="preserve"> </v>
      </c>
      <c r="G86" s="41"/>
      <c r="H86" s="41"/>
      <c r="I86" s="33" t="s">
        <v>30</v>
      </c>
      <c r="J86" s="37" t="str">
        <f>E23</f>
        <v xml:space="preserve"> </v>
      </c>
      <c r="K86" s="41"/>
      <c r="L86" s="145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5.15" customHeight="1">
      <c r="A87" s="39"/>
      <c r="B87" s="40"/>
      <c r="C87" s="33" t="s">
        <v>28</v>
      </c>
      <c r="D87" s="41"/>
      <c r="E87" s="41"/>
      <c r="F87" s="28" t="str">
        <f>IF(E20="","",E20)</f>
        <v>Vyplň údaj</v>
      </c>
      <c r="G87" s="41"/>
      <c r="H87" s="41"/>
      <c r="I87" s="33" t="s">
        <v>32</v>
      </c>
      <c r="J87" s="37" t="str">
        <f>E26</f>
        <v xml:space="preserve"> </v>
      </c>
      <c r="K87" s="41"/>
      <c r="L87" s="145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0.32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145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10" customFormat="1" ht="29.28" customHeight="1">
      <c r="A89" s="181"/>
      <c r="B89" s="182"/>
      <c r="C89" s="183" t="s">
        <v>105</v>
      </c>
      <c r="D89" s="184" t="s">
        <v>54</v>
      </c>
      <c r="E89" s="184" t="s">
        <v>50</v>
      </c>
      <c r="F89" s="184" t="s">
        <v>51</v>
      </c>
      <c r="G89" s="184" t="s">
        <v>106</v>
      </c>
      <c r="H89" s="184" t="s">
        <v>107</v>
      </c>
      <c r="I89" s="184" t="s">
        <v>108</v>
      </c>
      <c r="J89" s="184" t="s">
        <v>101</v>
      </c>
      <c r="K89" s="185" t="s">
        <v>109</v>
      </c>
      <c r="L89" s="186"/>
      <c r="M89" s="93" t="s">
        <v>19</v>
      </c>
      <c r="N89" s="94" t="s">
        <v>39</v>
      </c>
      <c r="O89" s="94" t="s">
        <v>110</v>
      </c>
      <c r="P89" s="94" t="s">
        <v>111</v>
      </c>
      <c r="Q89" s="94" t="s">
        <v>112</v>
      </c>
      <c r="R89" s="94" t="s">
        <v>113</v>
      </c>
      <c r="S89" s="94" t="s">
        <v>114</v>
      </c>
      <c r="T89" s="95" t="s">
        <v>115</v>
      </c>
      <c r="U89" s="181"/>
      <c r="V89" s="181"/>
      <c r="W89" s="181"/>
      <c r="X89" s="181"/>
      <c r="Y89" s="181"/>
      <c r="Z89" s="181"/>
      <c r="AA89" s="181"/>
      <c r="AB89" s="181"/>
      <c r="AC89" s="181"/>
      <c r="AD89" s="181"/>
      <c r="AE89" s="181"/>
    </row>
    <row r="90" s="2" customFormat="1" ht="22.8" customHeight="1">
      <c r="A90" s="39"/>
      <c r="B90" s="40"/>
      <c r="C90" s="100" t="s">
        <v>116</v>
      </c>
      <c r="D90" s="41"/>
      <c r="E90" s="41"/>
      <c r="F90" s="41"/>
      <c r="G90" s="41"/>
      <c r="H90" s="41"/>
      <c r="I90" s="41"/>
      <c r="J90" s="187">
        <f>BK90</f>
        <v>0</v>
      </c>
      <c r="K90" s="41"/>
      <c r="L90" s="45"/>
      <c r="M90" s="96"/>
      <c r="N90" s="188"/>
      <c r="O90" s="97"/>
      <c r="P90" s="189">
        <f>P91</f>
        <v>0</v>
      </c>
      <c r="Q90" s="97"/>
      <c r="R90" s="189">
        <f>R91</f>
        <v>103.93869600000001</v>
      </c>
      <c r="S90" s="97"/>
      <c r="T90" s="190">
        <f>T91</f>
        <v>21.299999999999997</v>
      </c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T90" s="18" t="s">
        <v>68</v>
      </c>
      <c r="AU90" s="18" t="s">
        <v>102</v>
      </c>
      <c r="BK90" s="191">
        <f>BK91</f>
        <v>0</v>
      </c>
    </row>
    <row r="91" s="11" customFormat="1" ht="25.92" customHeight="1">
      <c r="A91" s="11"/>
      <c r="B91" s="192"/>
      <c r="C91" s="193"/>
      <c r="D91" s="194" t="s">
        <v>68</v>
      </c>
      <c r="E91" s="195" t="s">
        <v>185</v>
      </c>
      <c r="F91" s="195" t="s">
        <v>186</v>
      </c>
      <c r="G91" s="193"/>
      <c r="H91" s="193"/>
      <c r="I91" s="196"/>
      <c r="J91" s="197">
        <f>BK91</f>
        <v>0</v>
      </c>
      <c r="K91" s="193"/>
      <c r="L91" s="198"/>
      <c r="M91" s="199"/>
      <c r="N91" s="200"/>
      <c r="O91" s="200"/>
      <c r="P91" s="201">
        <f>P92+P129+P136+P146</f>
        <v>0</v>
      </c>
      <c r="Q91" s="200"/>
      <c r="R91" s="201">
        <f>R92+R129+R136+R146</f>
        <v>103.93869600000001</v>
      </c>
      <c r="S91" s="200"/>
      <c r="T91" s="202">
        <f>T92+T129+T136+T146</f>
        <v>21.299999999999997</v>
      </c>
      <c r="U91" s="11"/>
      <c r="V91" s="11"/>
      <c r="W91" s="11"/>
      <c r="X91" s="11"/>
      <c r="Y91" s="11"/>
      <c r="Z91" s="11"/>
      <c r="AA91" s="11"/>
      <c r="AB91" s="11"/>
      <c r="AC91" s="11"/>
      <c r="AD91" s="11"/>
      <c r="AE91" s="11"/>
      <c r="AR91" s="203" t="s">
        <v>77</v>
      </c>
      <c r="AT91" s="204" t="s">
        <v>68</v>
      </c>
      <c r="AU91" s="204" t="s">
        <v>69</v>
      </c>
      <c r="AY91" s="203" t="s">
        <v>120</v>
      </c>
      <c r="BK91" s="205">
        <f>BK92+BK129+BK136+BK146</f>
        <v>0</v>
      </c>
    </row>
    <row r="92" s="11" customFormat="1" ht="22.8" customHeight="1">
      <c r="A92" s="11"/>
      <c r="B92" s="192"/>
      <c r="C92" s="193"/>
      <c r="D92" s="194" t="s">
        <v>68</v>
      </c>
      <c r="E92" s="229" t="s">
        <v>77</v>
      </c>
      <c r="F92" s="229" t="s">
        <v>187</v>
      </c>
      <c r="G92" s="193"/>
      <c r="H92" s="193"/>
      <c r="I92" s="196"/>
      <c r="J92" s="230">
        <f>BK92</f>
        <v>0</v>
      </c>
      <c r="K92" s="193"/>
      <c r="L92" s="198"/>
      <c r="M92" s="199"/>
      <c r="N92" s="200"/>
      <c r="O92" s="200"/>
      <c r="P92" s="201">
        <f>SUM(P93:P128)</f>
        <v>0</v>
      </c>
      <c r="Q92" s="200"/>
      <c r="R92" s="201">
        <f>SUM(R93:R128)</f>
        <v>0.0090000000000000011</v>
      </c>
      <c r="S92" s="200"/>
      <c r="T92" s="202">
        <f>SUM(T93:T128)</f>
        <v>21.299999999999997</v>
      </c>
      <c r="U92" s="11"/>
      <c r="V92" s="11"/>
      <c r="W92" s="11"/>
      <c r="X92" s="11"/>
      <c r="Y92" s="11"/>
      <c r="Z92" s="11"/>
      <c r="AA92" s="11"/>
      <c r="AB92" s="11"/>
      <c r="AC92" s="11"/>
      <c r="AD92" s="11"/>
      <c r="AE92" s="11"/>
      <c r="AR92" s="203" t="s">
        <v>77</v>
      </c>
      <c r="AT92" s="204" t="s">
        <v>68</v>
      </c>
      <c r="AU92" s="204" t="s">
        <v>77</v>
      </c>
      <c r="AY92" s="203" t="s">
        <v>120</v>
      </c>
      <c r="BK92" s="205">
        <f>SUM(BK93:BK128)</f>
        <v>0</v>
      </c>
    </row>
    <row r="93" s="2" customFormat="1" ht="24.15" customHeight="1">
      <c r="A93" s="39"/>
      <c r="B93" s="40"/>
      <c r="C93" s="206" t="s">
        <v>77</v>
      </c>
      <c r="D93" s="206" t="s">
        <v>121</v>
      </c>
      <c r="E93" s="207" t="s">
        <v>188</v>
      </c>
      <c r="F93" s="208" t="s">
        <v>189</v>
      </c>
      <c r="G93" s="209" t="s">
        <v>190</v>
      </c>
      <c r="H93" s="210">
        <v>60</v>
      </c>
      <c r="I93" s="211"/>
      <c r="J93" s="212">
        <f>ROUND(I93*H93,2)</f>
        <v>0</v>
      </c>
      <c r="K93" s="208" t="s">
        <v>191</v>
      </c>
      <c r="L93" s="45"/>
      <c r="M93" s="213" t="s">
        <v>19</v>
      </c>
      <c r="N93" s="214" t="s">
        <v>40</v>
      </c>
      <c r="O93" s="85"/>
      <c r="P93" s="215">
        <f>O93*H93</f>
        <v>0</v>
      </c>
      <c r="Q93" s="215">
        <v>0</v>
      </c>
      <c r="R93" s="215">
        <f>Q93*H93</f>
        <v>0</v>
      </c>
      <c r="S93" s="215">
        <v>0.35499999999999998</v>
      </c>
      <c r="T93" s="216">
        <f>S93*H93</f>
        <v>21.299999999999997</v>
      </c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R93" s="217" t="s">
        <v>119</v>
      </c>
      <c r="AT93" s="217" t="s">
        <v>121</v>
      </c>
      <c r="AU93" s="217" t="s">
        <v>79</v>
      </c>
      <c r="AY93" s="18" t="s">
        <v>120</v>
      </c>
      <c r="BE93" s="218">
        <f>IF(N93="základní",J93,0)</f>
        <v>0</v>
      </c>
      <c r="BF93" s="218">
        <f>IF(N93="snížená",J93,0)</f>
        <v>0</v>
      </c>
      <c r="BG93" s="218">
        <f>IF(N93="zákl. přenesená",J93,0)</f>
        <v>0</v>
      </c>
      <c r="BH93" s="218">
        <f>IF(N93="sníž. přenesená",J93,0)</f>
        <v>0</v>
      </c>
      <c r="BI93" s="218">
        <f>IF(N93="nulová",J93,0)</f>
        <v>0</v>
      </c>
      <c r="BJ93" s="18" t="s">
        <v>77</v>
      </c>
      <c r="BK93" s="218">
        <f>ROUND(I93*H93,2)</f>
        <v>0</v>
      </c>
      <c r="BL93" s="18" t="s">
        <v>119</v>
      </c>
      <c r="BM93" s="217" t="s">
        <v>192</v>
      </c>
    </row>
    <row r="94" s="2" customFormat="1">
      <c r="A94" s="39"/>
      <c r="B94" s="40"/>
      <c r="C94" s="41"/>
      <c r="D94" s="231" t="s">
        <v>193</v>
      </c>
      <c r="E94" s="41"/>
      <c r="F94" s="232" t="s">
        <v>194</v>
      </c>
      <c r="G94" s="41"/>
      <c r="H94" s="41"/>
      <c r="I94" s="233"/>
      <c r="J94" s="41"/>
      <c r="K94" s="41"/>
      <c r="L94" s="45"/>
      <c r="M94" s="234"/>
      <c r="N94" s="235"/>
      <c r="O94" s="85"/>
      <c r="P94" s="85"/>
      <c r="Q94" s="85"/>
      <c r="R94" s="85"/>
      <c r="S94" s="85"/>
      <c r="T94" s="86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T94" s="18" t="s">
        <v>193</v>
      </c>
      <c r="AU94" s="18" t="s">
        <v>79</v>
      </c>
    </row>
    <row r="95" s="13" customFormat="1">
      <c r="A95" s="13"/>
      <c r="B95" s="236"/>
      <c r="C95" s="237"/>
      <c r="D95" s="238" t="s">
        <v>195</v>
      </c>
      <c r="E95" s="239" t="s">
        <v>19</v>
      </c>
      <c r="F95" s="240" t="s">
        <v>196</v>
      </c>
      <c r="G95" s="237"/>
      <c r="H95" s="241">
        <v>60</v>
      </c>
      <c r="I95" s="242"/>
      <c r="J95" s="237"/>
      <c r="K95" s="237"/>
      <c r="L95" s="243"/>
      <c r="M95" s="244"/>
      <c r="N95" s="245"/>
      <c r="O95" s="245"/>
      <c r="P95" s="245"/>
      <c r="Q95" s="245"/>
      <c r="R95" s="245"/>
      <c r="S95" s="245"/>
      <c r="T95" s="246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47" t="s">
        <v>195</v>
      </c>
      <c r="AU95" s="247" t="s">
        <v>79</v>
      </c>
      <c r="AV95" s="13" t="s">
        <v>79</v>
      </c>
      <c r="AW95" s="13" t="s">
        <v>31</v>
      </c>
      <c r="AX95" s="13" t="s">
        <v>77</v>
      </c>
      <c r="AY95" s="247" t="s">
        <v>120</v>
      </c>
    </row>
    <row r="96" s="2" customFormat="1" ht="16.5" customHeight="1">
      <c r="A96" s="39"/>
      <c r="B96" s="40"/>
      <c r="C96" s="206" t="s">
        <v>79</v>
      </c>
      <c r="D96" s="206" t="s">
        <v>121</v>
      </c>
      <c r="E96" s="207" t="s">
        <v>197</v>
      </c>
      <c r="F96" s="208" t="s">
        <v>198</v>
      </c>
      <c r="G96" s="209" t="s">
        <v>199</v>
      </c>
      <c r="H96" s="210">
        <v>300</v>
      </c>
      <c r="I96" s="211"/>
      <c r="J96" s="212">
        <f>ROUND(I96*H96,2)</f>
        <v>0</v>
      </c>
      <c r="K96" s="208" t="s">
        <v>191</v>
      </c>
      <c r="L96" s="45"/>
      <c r="M96" s="213" t="s">
        <v>19</v>
      </c>
      <c r="N96" s="214" t="s">
        <v>40</v>
      </c>
      <c r="O96" s="85"/>
      <c r="P96" s="215">
        <f>O96*H96</f>
        <v>0</v>
      </c>
      <c r="Q96" s="215">
        <v>3.0000000000000001E-05</v>
      </c>
      <c r="R96" s="215">
        <f>Q96*H96</f>
        <v>0.0090000000000000011</v>
      </c>
      <c r="S96" s="215">
        <v>0</v>
      </c>
      <c r="T96" s="216">
        <f>S96*H96</f>
        <v>0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R96" s="217" t="s">
        <v>119</v>
      </c>
      <c r="AT96" s="217" t="s">
        <v>121</v>
      </c>
      <c r="AU96" s="217" t="s">
        <v>79</v>
      </c>
      <c r="AY96" s="18" t="s">
        <v>120</v>
      </c>
      <c r="BE96" s="218">
        <f>IF(N96="základní",J96,0)</f>
        <v>0</v>
      </c>
      <c r="BF96" s="218">
        <f>IF(N96="snížená",J96,0)</f>
        <v>0</v>
      </c>
      <c r="BG96" s="218">
        <f>IF(N96="zákl. přenesená",J96,0)</f>
        <v>0</v>
      </c>
      <c r="BH96" s="218">
        <f>IF(N96="sníž. přenesená",J96,0)</f>
        <v>0</v>
      </c>
      <c r="BI96" s="218">
        <f>IF(N96="nulová",J96,0)</f>
        <v>0</v>
      </c>
      <c r="BJ96" s="18" t="s">
        <v>77</v>
      </c>
      <c r="BK96" s="218">
        <f>ROUND(I96*H96,2)</f>
        <v>0</v>
      </c>
      <c r="BL96" s="18" t="s">
        <v>119</v>
      </c>
      <c r="BM96" s="217" t="s">
        <v>200</v>
      </c>
    </row>
    <row r="97" s="2" customFormat="1">
      <c r="A97" s="39"/>
      <c r="B97" s="40"/>
      <c r="C97" s="41"/>
      <c r="D97" s="231" t="s">
        <v>193</v>
      </c>
      <c r="E97" s="41"/>
      <c r="F97" s="232" t="s">
        <v>201</v>
      </c>
      <c r="G97" s="41"/>
      <c r="H97" s="41"/>
      <c r="I97" s="233"/>
      <c r="J97" s="41"/>
      <c r="K97" s="41"/>
      <c r="L97" s="45"/>
      <c r="M97" s="234"/>
      <c r="N97" s="235"/>
      <c r="O97" s="85"/>
      <c r="P97" s="85"/>
      <c r="Q97" s="85"/>
      <c r="R97" s="85"/>
      <c r="S97" s="85"/>
      <c r="T97" s="86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T97" s="18" t="s">
        <v>193</v>
      </c>
      <c r="AU97" s="18" t="s">
        <v>79</v>
      </c>
    </row>
    <row r="98" s="13" customFormat="1">
      <c r="A98" s="13"/>
      <c r="B98" s="236"/>
      <c r="C98" s="237"/>
      <c r="D98" s="238" t="s">
        <v>195</v>
      </c>
      <c r="E98" s="239" t="s">
        <v>19</v>
      </c>
      <c r="F98" s="240" t="s">
        <v>202</v>
      </c>
      <c r="G98" s="237"/>
      <c r="H98" s="241">
        <v>300</v>
      </c>
      <c r="I98" s="242"/>
      <c r="J98" s="237"/>
      <c r="K98" s="237"/>
      <c r="L98" s="243"/>
      <c r="M98" s="244"/>
      <c r="N98" s="245"/>
      <c r="O98" s="245"/>
      <c r="P98" s="245"/>
      <c r="Q98" s="245"/>
      <c r="R98" s="245"/>
      <c r="S98" s="245"/>
      <c r="T98" s="246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47" t="s">
        <v>195</v>
      </c>
      <c r="AU98" s="247" t="s">
        <v>79</v>
      </c>
      <c r="AV98" s="13" t="s">
        <v>79</v>
      </c>
      <c r="AW98" s="13" t="s">
        <v>31</v>
      </c>
      <c r="AX98" s="13" t="s">
        <v>77</v>
      </c>
      <c r="AY98" s="247" t="s">
        <v>120</v>
      </c>
    </row>
    <row r="99" s="2" customFormat="1" ht="24.15" customHeight="1">
      <c r="A99" s="39"/>
      <c r="B99" s="40"/>
      <c r="C99" s="206" t="s">
        <v>130</v>
      </c>
      <c r="D99" s="206" t="s">
        <v>121</v>
      </c>
      <c r="E99" s="207" t="s">
        <v>203</v>
      </c>
      <c r="F99" s="208" t="s">
        <v>204</v>
      </c>
      <c r="G99" s="209" t="s">
        <v>205</v>
      </c>
      <c r="H99" s="210">
        <v>25</v>
      </c>
      <c r="I99" s="211"/>
      <c r="J99" s="212">
        <f>ROUND(I99*H99,2)</f>
        <v>0</v>
      </c>
      <c r="K99" s="208" t="s">
        <v>191</v>
      </c>
      <c r="L99" s="45"/>
      <c r="M99" s="213" t="s">
        <v>19</v>
      </c>
      <c r="N99" s="214" t="s">
        <v>40</v>
      </c>
      <c r="O99" s="85"/>
      <c r="P99" s="215">
        <f>O99*H99</f>
        <v>0</v>
      </c>
      <c r="Q99" s="215">
        <v>0</v>
      </c>
      <c r="R99" s="215">
        <f>Q99*H99</f>
        <v>0</v>
      </c>
      <c r="S99" s="215">
        <v>0</v>
      </c>
      <c r="T99" s="216">
        <f>S99*H99</f>
        <v>0</v>
      </c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R99" s="217" t="s">
        <v>119</v>
      </c>
      <c r="AT99" s="217" t="s">
        <v>121</v>
      </c>
      <c r="AU99" s="217" t="s">
        <v>79</v>
      </c>
      <c r="AY99" s="18" t="s">
        <v>120</v>
      </c>
      <c r="BE99" s="218">
        <f>IF(N99="základní",J99,0)</f>
        <v>0</v>
      </c>
      <c r="BF99" s="218">
        <f>IF(N99="snížená",J99,0)</f>
        <v>0</v>
      </c>
      <c r="BG99" s="218">
        <f>IF(N99="zákl. přenesená",J99,0)</f>
        <v>0</v>
      </c>
      <c r="BH99" s="218">
        <f>IF(N99="sníž. přenesená",J99,0)</f>
        <v>0</v>
      </c>
      <c r="BI99" s="218">
        <f>IF(N99="nulová",J99,0)</f>
        <v>0</v>
      </c>
      <c r="BJ99" s="18" t="s">
        <v>77</v>
      </c>
      <c r="BK99" s="218">
        <f>ROUND(I99*H99,2)</f>
        <v>0</v>
      </c>
      <c r="BL99" s="18" t="s">
        <v>119</v>
      </c>
      <c r="BM99" s="217" t="s">
        <v>206</v>
      </c>
    </row>
    <row r="100" s="2" customFormat="1">
      <c r="A100" s="39"/>
      <c r="B100" s="40"/>
      <c r="C100" s="41"/>
      <c r="D100" s="231" t="s">
        <v>193</v>
      </c>
      <c r="E100" s="41"/>
      <c r="F100" s="232" t="s">
        <v>207</v>
      </c>
      <c r="G100" s="41"/>
      <c r="H100" s="41"/>
      <c r="I100" s="233"/>
      <c r="J100" s="41"/>
      <c r="K100" s="41"/>
      <c r="L100" s="45"/>
      <c r="M100" s="234"/>
      <c r="N100" s="235"/>
      <c r="O100" s="85"/>
      <c r="P100" s="85"/>
      <c r="Q100" s="85"/>
      <c r="R100" s="85"/>
      <c r="S100" s="85"/>
      <c r="T100" s="86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T100" s="18" t="s">
        <v>193</v>
      </c>
      <c r="AU100" s="18" t="s">
        <v>79</v>
      </c>
    </row>
    <row r="101" s="13" customFormat="1">
      <c r="A101" s="13"/>
      <c r="B101" s="236"/>
      <c r="C101" s="237"/>
      <c r="D101" s="238" t="s">
        <v>195</v>
      </c>
      <c r="E101" s="239" t="s">
        <v>19</v>
      </c>
      <c r="F101" s="240" t="s">
        <v>208</v>
      </c>
      <c r="G101" s="237"/>
      <c r="H101" s="241">
        <v>25</v>
      </c>
      <c r="I101" s="242"/>
      <c r="J101" s="237"/>
      <c r="K101" s="237"/>
      <c r="L101" s="243"/>
      <c r="M101" s="244"/>
      <c r="N101" s="245"/>
      <c r="O101" s="245"/>
      <c r="P101" s="245"/>
      <c r="Q101" s="245"/>
      <c r="R101" s="245"/>
      <c r="S101" s="245"/>
      <c r="T101" s="246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47" t="s">
        <v>195</v>
      </c>
      <c r="AU101" s="247" t="s">
        <v>79</v>
      </c>
      <c r="AV101" s="13" t="s">
        <v>79</v>
      </c>
      <c r="AW101" s="13" t="s">
        <v>31</v>
      </c>
      <c r="AX101" s="13" t="s">
        <v>77</v>
      </c>
      <c r="AY101" s="247" t="s">
        <v>120</v>
      </c>
    </row>
    <row r="102" s="2" customFormat="1" ht="24.15" customHeight="1">
      <c r="A102" s="39"/>
      <c r="B102" s="40"/>
      <c r="C102" s="206" t="s">
        <v>119</v>
      </c>
      <c r="D102" s="206" t="s">
        <v>121</v>
      </c>
      <c r="E102" s="207" t="s">
        <v>209</v>
      </c>
      <c r="F102" s="208" t="s">
        <v>210</v>
      </c>
      <c r="G102" s="209" t="s">
        <v>211</v>
      </c>
      <c r="H102" s="210">
        <v>640</v>
      </c>
      <c r="I102" s="211"/>
      <c r="J102" s="212">
        <f>ROUND(I102*H102,2)</f>
        <v>0</v>
      </c>
      <c r="K102" s="208" t="s">
        <v>191</v>
      </c>
      <c r="L102" s="45"/>
      <c r="M102" s="213" t="s">
        <v>19</v>
      </c>
      <c r="N102" s="214" t="s">
        <v>40</v>
      </c>
      <c r="O102" s="85"/>
      <c r="P102" s="215">
        <f>O102*H102</f>
        <v>0</v>
      </c>
      <c r="Q102" s="215">
        <v>0</v>
      </c>
      <c r="R102" s="215">
        <f>Q102*H102</f>
        <v>0</v>
      </c>
      <c r="S102" s="215">
        <v>0</v>
      </c>
      <c r="T102" s="216">
        <f>S102*H102</f>
        <v>0</v>
      </c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R102" s="217" t="s">
        <v>119</v>
      </c>
      <c r="AT102" s="217" t="s">
        <v>121</v>
      </c>
      <c r="AU102" s="217" t="s">
        <v>79</v>
      </c>
      <c r="AY102" s="18" t="s">
        <v>120</v>
      </c>
      <c r="BE102" s="218">
        <f>IF(N102="základní",J102,0)</f>
        <v>0</v>
      </c>
      <c r="BF102" s="218">
        <f>IF(N102="snížená",J102,0)</f>
        <v>0</v>
      </c>
      <c r="BG102" s="218">
        <f>IF(N102="zákl. přenesená",J102,0)</f>
        <v>0</v>
      </c>
      <c r="BH102" s="218">
        <f>IF(N102="sníž. přenesená",J102,0)</f>
        <v>0</v>
      </c>
      <c r="BI102" s="218">
        <f>IF(N102="nulová",J102,0)</f>
        <v>0</v>
      </c>
      <c r="BJ102" s="18" t="s">
        <v>77</v>
      </c>
      <c r="BK102" s="218">
        <f>ROUND(I102*H102,2)</f>
        <v>0</v>
      </c>
      <c r="BL102" s="18" t="s">
        <v>119</v>
      </c>
      <c r="BM102" s="217" t="s">
        <v>212</v>
      </c>
    </row>
    <row r="103" s="2" customFormat="1">
      <c r="A103" s="39"/>
      <c r="B103" s="40"/>
      <c r="C103" s="41"/>
      <c r="D103" s="231" t="s">
        <v>193</v>
      </c>
      <c r="E103" s="41"/>
      <c r="F103" s="232" t="s">
        <v>213</v>
      </c>
      <c r="G103" s="41"/>
      <c r="H103" s="41"/>
      <c r="I103" s="233"/>
      <c r="J103" s="41"/>
      <c r="K103" s="41"/>
      <c r="L103" s="45"/>
      <c r="M103" s="234"/>
      <c r="N103" s="235"/>
      <c r="O103" s="85"/>
      <c r="P103" s="85"/>
      <c r="Q103" s="85"/>
      <c r="R103" s="85"/>
      <c r="S103" s="85"/>
      <c r="T103" s="86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T103" s="18" t="s">
        <v>193</v>
      </c>
      <c r="AU103" s="18" t="s">
        <v>79</v>
      </c>
    </row>
    <row r="104" s="13" customFormat="1">
      <c r="A104" s="13"/>
      <c r="B104" s="236"/>
      <c r="C104" s="237"/>
      <c r="D104" s="238" t="s">
        <v>195</v>
      </c>
      <c r="E104" s="239" t="s">
        <v>19</v>
      </c>
      <c r="F104" s="240" t="s">
        <v>214</v>
      </c>
      <c r="G104" s="237"/>
      <c r="H104" s="241">
        <v>640</v>
      </c>
      <c r="I104" s="242"/>
      <c r="J104" s="237"/>
      <c r="K104" s="237"/>
      <c r="L104" s="243"/>
      <c r="M104" s="244"/>
      <c r="N104" s="245"/>
      <c r="O104" s="245"/>
      <c r="P104" s="245"/>
      <c r="Q104" s="245"/>
      <c r="R104" s="245"/>
      <c r="S104" s="245"/>
      <c r="T104" s="246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47" t="s">
        <v>195</v>
      </c>
      <c r="AU104" s="247" t="s">
        <v>79</v>
      </c>
      <c r="AV104" s="13" t="s">
        <v>79</v>
      </c>
      <c r="AW104" s="13" t="s">
        <v>31</v>
      </c>
      <c r="AX104" s="13" t="s">
        <v>77</v>
      </c>
      <c r="AY104" s="247" t="s">
        <v>120</v>
      </c>
    </row>
    <row r="105" s="2" customFormat="1" ht="24.15" customHeight="1">
      <c r="A105" s="39"/>
      <c r="B105" s="40"/>
      <c r="C105" s="206" t="s">
        <v>137</v>
      </c>
      <c r="D105" s="206" t="s">
        <v>121</v>
      </c>
      <c r="E105" s="207" t="s">
        <v>215</v>
      </c>
      <c r="F105" s="208" t="s">
        <v>216</v>
      </c>
      <c r="G105" s="209" t="s">
        <v>211</v>
      </c>
      <c r="H105" s="210">
        <v>640</v>
      </c>
      <c r="I105" s="211"/>
      <c r="J105" s="212">
        <f>ROUND(I105*H105,2)</f>
        <v>0</v>
      </c>
      <c r="K105" s="208" t="s">
        <v>191</v>
      </c>
      <c r="L105" s="45"/>
      <c r="M105" s="213" t="s">
        <v>19</v>
      </c>
      <c r="N105" s="214" t="s">
        <v>40</v>
      </c>
      <c r="O105" s="85"/>
      <c r="P105" s="215">
        <f>O105*H105</f>
        <v>0</v>
      </c>
      <c r="Q105" s="215">
        <v>0</v>
      </c>
      <c r="R105" s="215">
        <f>Q105*H105</f>
        <v>0</v>
      </c>
      <c r="S105" s="215">
        <v>0</v>
      </c>
      <c r="T105" s="216">
        <f>S105*H105</f>
        <v>0</v>
      </c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R105" s="217" t="s">
        <v>119</v>
      </c>
      <c r="AT105" s="217" t="s">
        <v>121</v>
      </c>
      <c r="AU105" s="217" t="s">
        <v>79</v>
      </c>
      <c r="AY105" s="18" t="s">
        <v>120</v>
      </c>
      <c r="BE105" s="218">
        <f>IF(N105="základní",J105,0)</f>
        <v>0</v>
      </c>
      <c r="BF105" s="218">
        <f>IF(N105="snížená",J105,0)</f>
        <v>0</v>
      </c>
      <c r="BG105" s="218">
        <f>IF(N105="zákl. přenesená",J105,0)</f>
        <v>0</v>
      </c>
      <c r="BH105" s="218">
        <f>IF(N105="sníž. přenesená",J105,0)</f>
        <v>0</v>
      </c>
      <c r="BI105" s="218">
        <f>IF(N105="nulová",J105,0)</f>
        <v>0</v>
      </c>
      <c r="BJ105" s="18" t="s">
        <v>77</v>
      </c>
      <c r="BK105" s="218">
        <f>ROUND(I105*H105,2)</f>
        <v>0</v>
      </c>
      <c r="BL105" s="18" t="s">
        <v>119</v>
      </c>
      <c r="BM105" s="217" t="s">
        <v>217</v>
      </c>
    </row>
    <row r="106" s="2" customFormat="1">
      <c r="A106" s="39"/>
      <c r="B106" s="40"/>
      <c r="C106" s="41"/>
      <c r="D106" s="231" t="s">
        <v>193</v>
      </c>
      <c r="E106" s="41"/>
      <c r="F106" s="232" t="s">
        <v>218</v>
      </c>
      <c r="G106" s="41"/>
      <c r="H106" s="41"/>
      <c r="I106" s="233"/>
      <c r="J106" s="41"/>
      <c r="K106" s="41"/>
      <c r="L106" s="45"/>
      <c r="M106" s="234"/>
      <c r="N106" s="235"/>
      <c r="O106" s="85"/>
      <c r="P106" s="85"/>
      <c r="Q106" s="85"/>
      <c r="R106" s="85"/>
      <c r="S106" s="85"/>
      <c r="T106" s="86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T106" s="18" t="s">
        <v>193</v>
      </c>
      <c r="AU106" s="18" t="s">
        <v>79</v>
      </c>
    </row>
    <row r="107" s="13" customFormat="1">
      <c r="A107" s="13"/>
      <c r="B107" s="236"/>
      <c r="C107" s="237"/>
      <c r="D107" s="238" t="s">
        <v>195</v>
      </c>
      <c r="E107" s="239" t="s">
        <v>19</v>
      </c>
      <c r="F107" s="240" t="s">
        <v>214</v>
      </c>
      <c r="G107" s="237"/>
      <c r="H107" s="241">
        <v>640</v>
      </c>
      <c r="I107" s="242"/>
      <c r="J107" s="237"/>
      <c r="K107" s="237"/>
      <c r="L107" s="243"/>
      <c r="M107" s="244"/>
      <c r="N107" s="245"/>
      <c r="O107" s="245"/>
      <c r="P107" s="245"/>
      <c r="Q107" s="245"/>
      <c r="R107" s="245"/>
      <c r="S107" s="245"/>
      <c r="T107" s="246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47" t="s">
        <v>195</v>
      </c>
      <c r="AU107" s="247" t="s">
        <v>79</v>
      </c>
      <c r="AV107" s="13" t="s">
        <v>79</v>
      </c>
      <c r="AW107" s="13" t="s">
        <v>31</v>
      </c>
      <c r="AX107" s="13" t="s">
        <v>77</v>
      </c>
      <c r="AY107" s="247" t="s">
        <v>120</v>
      </c>
    </row>
    <row r="108" s="2" customFormat="1" ht="24.15" customHeight="1">
      <c r="A108" s="39"/>
      <c r="B108" s="40"/>
      <c r="C108" s="206" t="s">
        <v>141</v>
      </c>
      <c r="D108" s="206" t="s">
        <v>121</v>
      </c>
      <c r="E108" s="207" t="s">
        <v>219</v>
      </c>
      <c r="F108" s="208" t="s">
        <v>220</v>
      </c>
      <c r="G108" s="209" t="s">
        <v>211</v>
      </c>
      <c r="H108" s="210">
        <v>1280</v>
      </c>
      <c r="I108" s="211"/>
      <c r="J108" s="212">
        <f>ROUND(I108*H108,2)</f>
        <v>0</v>
      </c>
      <c r="K108" s="208" t="s">
        <v>191</v>
      </c>
      <c r="L108" s="45"/>
      <c r="M108" s="213" t="s">
        <v>19</v>
      </c>
      <c r="N108" s="214" t="s">
        <v>40</v>
      </c>
      <c r="O108" s="85"/>
      <c r="P108" s="215">
        <f>O108*H108</f>
        <v>0</v>
      </c>
      <c r="Q108" s="215">
        <v>0</v>
      </c>
      <c r="R108" s="215">
        <f>Q108*H108</f>
        <v>0</v>
      </c>
      <c r="S108" s="215">
        <v>0</v>
      </c>
      <c r="T108" s="216">
        <f>S108*H108</f>
        <v>0</v>
      </c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R108" s="217" t="s">
        <v>119</v>
      </c>
      <c r="AT108" s="217" t="s">
        <v>121</v>
      </c>
      <c r="AU108" s="217" t="s">
        <v>79</v>
      </c>
      <c r="AY108" s="18" t="s">
        <v>120</v>
      </c>
      <c r="BE108" s="218">
        <f>IF(N108="základní",J108,0)</f>
        <v>0</v>
      </c>
      <c r="BF108" s="218">
        <f>IF(N108="snížená",J108,0)</f>
        <v>0</v>
      </c>
      <c r="BG108" s="218">
        <f>IF(N108="zákl. přenesená",J108,0)</f>
        <v>0</v>
      </c>
      <c r="BH108" s="218">
        <f>IF(N108="sníž. přenesená",J108,0)</f>
        <v>0</v>
      </c>
      <c r="BI108" s="218">
        <f>IF(N108="nulová",J108,0)</f>
        <v>0</v>
      </c>
      <c r="BJ108" s="18" t="s">
        <v>77</v>
      </c>
      <c r="BK108" s="218">
        <f>ROUND(I108*H108,2)</f>
        <v>0</v>
      </c>
      <c r="BL108" s="18" t="s">
        <v>119</v>
      </c>
      <c r="BM108" s="217" t="s">
        <v>221</v>
      </c>
    </row>
    <row r="109" s="2" customFormat="1">
      <c r="A109" s="39"/>
      <c r="B109" s="40"/>
      <c r="C109" s="41"/>
      <c r="D109" s="231" t="s">
        <v>193</v>
      </c>
      <c r="E109" s="41"/>
      <c r="F109" s="232" t="s">
        <v>222</v>
      </c>
      <c r="G109" s="41"/>
      <c r="H109" s="41"/>
      <c r="I109" s="233"/>
      <c r="J109" s="41"/>
      <c r="K109" s="41"/>
      <c r="L109" s="45"/>
      <c r="M109" s="234"/>
      <c r="N109" s="235"/>
      <c r="O109" s="85"/>
      <c r="P109" s="85"/>
      <c r="Q109" s="85"/>
      <c r="R109" s="85"/>
      <c r="S109" s="85"/>
      <c r="T109" s="86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T109" s="18" t="s">
        <v>193</v>
      </c>
      <c r="AU109" s="18" t="s">
        <v>79</v>
      </c>
    </row>
    <row r="110" s="13" customFormat="1">
      <c r="A110" s="13"/>
      <c r="B110" s="236"/>
      <c r="C110" s="237"/>
      <c r="D110" s="238" t="s">
        <v>195</v>
      </c>
      <c r="E110" s="239" t="s">
        <v>19</v>
      </c>
      <c r="F110" s="240" t="s">
        <v>223</v>
      </c>
      <c r="G110" s="237"/>
      <c r="H110" s="241">
        <v>1280</v>
      </c>
      <c r="I110" s="242"/>
      <c r="J110" s="237"/>
      <c r="K110" s="237"/>
      <c r="L110" s="243"/>
      <c r="M110" s="244"/>
      <c r="N110" s="245"/>
      <c r="O110" s="245"/>
      <c r="P110" s="245"/>
      <c r="Q110" s="245"/>
      <c r="R110" s="245"/>
      <c r="S110" s="245"/>
      <c r="T110" s="246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47" t="s">
        <v>195</v>
      </c>
      <c r="AU110" s="247" t="s">
        <v>79</v>
      </c>
      <c r="AV110" s="13" t="s">
        <v>79</v>
      </c>
      <c r="AW110" s="13" t="s">
        <v>31</v>
      </c>
      <c r="AX110" s="13" t="s">
        <v>77</v>
      </c>
      <c r="AY110" s="247" t="s">
        <v>120</v>
      </c>
    </row>
    <row r="111" s="2" customFormat="1" ht="24.15" customHeight="1">
      <c r="A111" s="39"/>
      <c r="B111" s="40"/>
      <c r="C111" s="206" t="s">
        <v>145</v>
      </c>
      <c r="D111" s="206" t="s">
        <v>121</v>
      </c>
      <c r="E111" s="207" t="s">
        <v>224</v>
      </c>
      <c r="F111" s="208" t="s">
        <v>225</v>
      </c>
      <c r="G111" s="209" t="s">
        <v>211</v>
      </c>
      <c r="H111" s="210">
        <v>420</v>
      </c>
      <c r="I111" s="211"/>
      <c r="J111" s="212">
        <f>ROUND(I111*H111,2)</f>
        <v>0</v>
      </c>
      <c r="K111" s="208" t="s">
        <v>191</v>
      </c>
      <c r="L111" s="45"/>
      <c r="M111" s="213" t="s">
        <v>19</v>
      </c>
      <c r="N111" s="214" t="s">
        <v>40</v>
      </c>
      <c r="O111" s="85"/>
      <c r="P111" s="215">
        <f>O111*H111</f>
        <v>0</v>
      </c>
      <c r="Q111" s="215">
        <v>0</v>
      </c>
      <c r="R111" s="215">
        <f>Q111*H111</f>
        <v>0</v>
      </c>
      <c r="S111" s="215">
        <v>0</v>
      </c>
      <c r="T111" s="216">
        <f>S111*H111</f>
        <v>0</v>
      </c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R111" s="217" t="s">
        <v>119</v>
      </c>
      <c r="AT111" s="217" t="s">
        <v>121</v>
      </c>
      <c r="AU111" s="217" t="s">
        <v>79</v>
      </c>
      <c r="AY111" s="18" t="s">
        <v>120</v>
      </c>
      <c r="BE111" s="218">
        <f>IF(N111="základní",J111,0)</f>
        <v>0</v>
      </c>
      <c r="BF111" s="218">
        <f>IF(N111="snížená",J111,0)</f>
        <v>0</v>
      </c>
      <c r="BG111" s="218">
        <f>IF(N111="zákl. přenesená",J111,0)</f>
        <v>0</v>
      </c>
      <c r="BH111" s="218">
        <f>IF(N111="sníž. přenesená",J111,0)</f>
        <v>0</v>
      </c>
      <c r="BI111" s="218">
        <f>IF(N111="nulová",J111,0)</f>
        <v>0</v>
      </c>
      <c r="BJ111" s="18" t="s">
        <v>77</v>
      </c>
      <c r="BK111" s="218">
        <f>ROUND(I111*H111,2)</f>
        <v>0</v>
      </c>
      <c r="BL111" s="18" t="s">
        <v>119</v>
      </c>
      <c r="BM111" s="217" t="s">
        <v>226</v>
      </c>
    </row>
    <row r="112" s="2" customFormat="1">
      <c r="A112" s="39"/>
      <c r="B112" s="40"/>
      <c r="C112" s="41"/>
      <c r="D112" s="231" t="s">
        <v>193</v>
      </c>
      <c r="E112" s="41"/>
      <c r="F112" s="232" t="s">
        <v>227</v>
      </c>
      <c r="G112" s="41"/>
      <c r="H112" s="41"/>
      <c r="I112" s="233"/>
      <c r="J112" s="41"/>
      <c r="K112" s="41"/>
      <c r="L112" s="45"/>
      <c r="M112" s="234"/>
      <c r="N112" s="235"/>
      <c r="O112" s="85"/>
      <c r="P112" s="85"/>
      <c r="Q112" s="85"/>
      <c r="R112" s="85"/>
      <c r="S112" s="85"/>
      <c r="T112" s="86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T112" s="18" t="s">
        <v>193</v>
      </c>
      <c r="AU112" s="18" t="s">
        <v>79</v>
      </c>
    </row>
    <row r="113" s="13" customFormat="1">
      <c r="A113" s="13"/>
      <c r="B113" s="236"/>
      <c r="C113" s="237"/>
      <c r="D113" s="238" t="s">
        <v>195</v>
      </c>
      <c r="E113" s="239" t="s">
        <v>19</v>
      </c>
      <c r="F113" s="240" t="s">
        <v>228</v>
      </c>
      <c r="G113" s="237"/>
      <c r="H113" s="241">
        <v>420</v>
      </c>
      <c r="I113" s="242"/>
      <c r="J113" s="237"/>
      <c r="K113" s="237"/>
      <c r="L113" s="243"/>
      <c r="M113" s="244"/>
      <c r="N113" s="245"/>
      <c r="O113" s="245"/>
      <c r="P113" s="245"/>
      <c r="Q113" s="245"/>
      <c r="R113" s="245"/>
      <c r="S113" s="245"/>
      <c r="T113" s="246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47" t="s">
        <v>195</v>
      </c>
      <c r="AU113" s="247" t="s">
        <v>79</v>
      </c>
      <c r="AV113" s="13" t="s">
        <v>79</v>
      </c>
      <c r="AW113" s="13" t="s">
        <v>31</v>
      </c>
      <c r="AX113" s="13" t="s">
        <v>77</v>
      </c>
      <c r="AY113" s="247" t="s">
        <v>120</v>
      </c>
    </row>
    <row r="114" s="2" customFormat="1" ht="37.8" customHeight="1">
      <c r="A114" s="39"/>
      <c r="B114" s="40"/>
      <c r="C114" s="206" t="s">
        <v>149</v>
      </c>
      <c r="D114" s="206" t="s">
        <v>121</v>
      </c>
      <c r="E114" s="207" t="s">
        <v>229</v>
      </c>
      <c r="F114" s="208" t="s">
        <v>230</v>
      </c>
      <c r="G114" s="209" t="s">
        <v>211</v>
      </c>
      <c r="H114" s="210">
        <v>1280</v>
      </c>
      <c r="I114" s="211"/>
      <c r="J114" s="212">
        <f>ROUND(I114*H114,2)</f>
        <v>0</v>
      </c>
      <c r="K114" s="208" t="s">
        <v>191</v>
      </c>
      <c r="L114" s="45"/>
      <c r="M114" s="213" t="s">
        <v>19</v>
      </c>
      <c r="N114" s="214" t="s">
        <v>40</v>
      </c>
      <c r="O114" s="85"/>
      <c r="P114" s="215">
        <f>O114*H114</f>
        <v>0</v>
      </c>
      <c r="Q114" s="215">
        <v>0</v>
      </c>
      <c r="R114" s="215">
        <f>Q114*H114</f>
        <v>0</v>
      </c>
      <c r="S114" s="215">
        <v>0</v>
      </c>
      <c r="T114" s="216">
        <f>S114*H114</f>
        <v>0</v>
      </c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R114" s="217" t="s">
        <v>119</v>
      </c>
      <c r="AT114" s="217" t="s">
        <v>121</v>
      </c>
      <c r="AU114" s="217" t="s">
        <v>79</v>
      </c>
      <c r="AY114" s="18" t="s">
        <v>120</v>
      </c>
      <c r="BE114" s="218">
        <f>IF(N114="základní",J114,0)</f>
        <v>0</v>
      </c>
      <c r="BF114" s="218">
        <f>IF(N114="snížená",J114,0)</f>
        <v>0</v>
      </c>
      <c r="BG114" s="218">
        <f>IF(N114="zákl. přenesená",J114,0)</f>
        <v>0</v>
      </c>
      <c r="BH114" s="218">
        <f>IF(N114="sníž. přenesená",J114,0)</f>
        <v>0</v>
      </c>
      <c r="BI114" s="218">
        <f>IF(N114="nulová",J114,0)</f>
        <v>0</v>
      </c>
      <c r="BJ114" s="18" t="s">
        <v>77</v>
      </c>
      <c r="BK114" s="218">
        <f>ROUND(I114*H114,2)</f>
        <v>0</v>
      </c>
      <c r="BL114" s="18" t="s">
        <v>119</v>
      </c>
      <c r="BM114" s="217" t="s">
        <v>231</v>
      </c>
    </row>
    <row r="115" s="2" customFormat="1">
      <c r="A115" s="39"/>
      <c r="B115" s="40"/>
      <c r="C115" s="41"/>
      <c r="D115" s="231" t="s">
        <v>193</v>
      </c>
      <c r="E115" s="41"/>
      <c r="F115" s="232" t="s">
        <v>232</v>
      </c>
      <c r="G115" s="41"/>
      <c r="H115" s="41"/>
      <c r="I115" s="233"/>
      <c r="J115" s="41"/>
      <c r="K115" s="41"/>
      <c r="L115" s="45"/>
      <c r="M115" s="234"/>
      <c r="N115" s="235"/>
      <c r="O115" s="85"/>
      <c r="P115" s="85"/>
      <c r="Q115" s="85"/>
      <c r="R115" s="85"/>
      <c r="S115" s="85"/>
      <c r="T115" s="86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T115" s="18" t="s">
        <v>193</v>
      </c>
      <c r="AU115" s="18" t="s">
        <v>79</v>
      </c>
    </row>
    <row r="116" s="13" customFormat="1">
      <c r="A116" s="13"/>
      <c r="B116" s="236"/>
      <c r="C116" s="237"/>
      <c r="D116" s="238" t="s">
        <v>195</v>
      </c>
      <c r="E116" s="239" t="s">
        <v>19</v>
      </c>
      <c r="F116" s="240" t="s">
        <v>233</v>
      </c>
      <c r="G116" s="237"/>
      <c r="H116" s="241">
        <v>1280</v>
      </c>
      <c r="I116" s="242"/>
      <c r="J116" s="237"/>
      <c r="K116" s="237"/>
      <c r="L116" s="243"/>
      <c r="M116" s="244"/>
      <c r="N116" s="245"/>
      <c r="O116" s="245"/>
      <c r="P116" s="245"/>
      <c r="Q116" s="245"/>
      <c r="R116" s="245"/>
      <c r="S116" s="245"/>
      <c r="T116" s="246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47" t="s">
        <v>195</v>
      </c>
      <c r="AU116" s="247" t="s">
        <v>79</v>
      </c>
      <c r="AV116" s="13" t="s">
        <v>79</v>
      </c>
      <c r="AW116" s="13" t="s">
        <v>31</v>
      </c>
      <c r="AX116" s="13" t="s">
        <v>77</v>
      </c>
      <c r="AY116" s="247" t="s">
        <v>120</v>
      </c>
    </row>
    <row r="117" s="2" customFormat="1" ht="24.15" customHeight="1">
      <c r="A117" s="39"/>
      <c r="B117" s="40"/>
      <c r="C117" s="206" t="s">
        <v>153</v>
      </c>
      <c r="D117" s="206" t="s">
        <v>121</v>
      </c>
      <c r="E117" s="207" t="s">
        <v>234</v>
      </c>
      <c r="F117" s="208" t="s">
        <v>235</v>
      </c>
      <c r="G117" s="209" t="s">
        <v>211</v>
      </c>
      <c r="H117" s="210">
        <v>1280</v>
      </c>
      <c r="I117" s="211"/>
      <c r="J117" s="212">
        <f>ROUND(I117*H117,2)</f>
        <v>0</v>
      </c>
      <c r="K117" s="208" t="s">
        <v>191</v>
      </c>
      <c r="L117" s="45"/>
      <c r="M117" s="213" t="s">
        <v>19</v>
      </c>
      <c r="N117" s="214" t="s">
        <v>40</v>
      </c>
      <c r="O117" s="85"/>
      <c r="P117" s="215">
        <f>O117*H117</f>
        <v>0</v>
      </c>
      <c r="Q117" s="215">
        <v>0</v>
      </c>
      <c r="R117" s="215">
        <f>Q117*H117</f>
        <v>0</v>
      </c>
      <c r="S117" s="215">
        <v>0</v>
      </c>
      <c r="T117" s="216">
        <f>S117*H117</f>
        <v>0</v>
      </c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R117" s="217" t="s">
        <v>119</v>
      </c>
      <c r="AT117" s="217" t="s">
        <v>121</v>
      </c>
      <c r="AU117" s="217" t="s">
        <v>79</v>
      </c>
      <c r="AY117" s="18" t="s">
        <v>120</v>
      </c>
      <c r="BE117" s="218">
        <f>IF(N117="základní",J117,0)</f>
        <v>0</v>
      </c>
      <c r="BF117" s="218">
        <f>IF(N117="snížená",J117,0)</f>
        <v>0</v>
      </c>
      <c r="BG117" s="218">
        <f>IF(N117="zákl. přenesená",J117,0)</f>
        <v>0</v>
      </c>
      <c r="BH117" s="218">
        <f>IF(N117="sníž. přenesená",J117,0)</f>
        <v>0</v>
      </c>
      <c r="BI117" s="218">
        <f>IF(N117="nulová",J117,0)</f>
        <v>0</v>
      </c>
      <c r="BJ117" s="18" t="s">
        <v>77</v>
      </c>
      <c r="BK117" s="218">
        <f>ROUND(I117*H117,2)</f>
        <v>0</v>
      </c>
      <c r="BL117" s="18" t="s">
        <v>119</v>
      </c>
      <c r="BM117" s="217" t="s">
        <v>236</v>
      </c>
    </row>
    <row r="118" s="2" customFormat="1">
      <c r="A118" s="39"/>
      <c r="B118" s="40"/>
      <c r="C118" s="41"/>
      <c r="D118" s="231" t="s">
        <v>193</v>
      </c>
      <c r="E118" s="41"/>
      <c r="F118" s="232" t="s">
        <v>237</v>
      </c>
      <c r="G118" s="41"/>
      <c r="H118" s="41"/>
      <c r="I118" s="233"/>
      <c r="J118" s="41"/>
      <c r="K118" s="41"/>
      <c r="L118" s="45"/>
      <c r="M118" s="234"/>
      <c r="N118" s="235"/>
      <c r="O118" s="85"/>
      <c r="P118" s="85"/>
      <c r="Q118" s="85"/>
      <c r="R118" s="85"/>
      <c r="S118" s="85"/>
      <c r="T118" s="86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T118" s="18" t="s">
        <v>193</v>
      </c>
      <c r="AU118" s="18" t="s">
        <v>79</v>
      </c>
    </row>
    <row r="119" s="13" customFormat="1">
      <c r="A119" s="13"/>
      <c r="B119" s="236"/>
      <c r="C119" s="237"/>
      <c r="D119" s="238" t="s">
        <v>195</v>
      </c>
      <c r="E119" s="239" t="s">
        <v>19</v>
      </c>
      <c r="F119" s="240" t="s">
        <v>233</v>
      </c>
      <c r="G119" s="237"/>
      <c r="H119" s="241">
        <v>1280</v>
      </c>
      <c r="I119" s="242"/>
      <c r="J119" s="237"/>
      <c r="K119" s="237"/>
      <c r="L119" s="243"/>
      <c r="M119" s="244"/>
      <c r="N119" s="245"/>
      <c r="O119" s="245"/>
      <c r="P119" s="245"/>
      <c r="Q119" s="245"/>
      <c r="R119" s="245"/>
      <c r="S119" s="245"/>
      <c r="T119" s="246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47" t="s">
        <v>195</v>
      </c>
      <c r="AU119" s="247" t="s">
        <v>79</v>
      </c>
      <c r="AV119" s="13" t="s">
        <v>79</v>
      </c>
      <c r="AW119" s="13" t="s">
        <v>31</v>
      </c>
      <c r="AX119" s="13" t="s">
        <v>77</v>
      </c>
      <c r="AY119" s="247" t="s">
        <v>120</v>
      </c>
    </row>
    <row r="120" s="2" customFormat="1" ht="24.15" customHeight="1">
      <c r="A120" s="39"/>
      <c r="B120" s="40"/>
      <c r="C120" s="206" t="s">
        <v>157</v>
      </c>
      <c r="D120" s="206" t="s">
        <v>121</v>
      </c>
      <c r="E120" s="207" t="s">
        <v>238</v>
      </c>
      <c r="F120" s="208" t="s">
        <v>239</v>
      </c>
      <c r="G120" s="209" t="s">
        <v>240</v>
      </c>
      <c r="H120" s="210">
        <v>2432</v>
      </c>
      <c r="I120" s="211"/>
      <c r="J120" s="212">
        <f>ROUND(I120*H120,2)</f>
        <v>0</v>
      </c>
      <c r="K120" s="208" t="s">
        <v>191</v>
      </c>
      <c r="L120" s="45"/>
      <c r="M120" s="213" t="s">
        <v>19</v>
      </c>
      <c r="N120" s="214" t="s">
        <v>40</v>
      </c>
      <c r="O120" s="85"/>
      <c r="P120" s="215">
        <f>O120*H120</f>
        <v>0</v>
      </c>
      <c r="Q120" s="215">
        <v>0</v>
      </c>
      <c r="R120" s="215">
        <f>Q120*H120</f>
        <v>0</v>
      </c>
      <c r="S120" s="215">
        <v>0</v>
      </c>
      <c r="T120" s="216">
        <f>S120*H120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R120" s="217" t="s">
        <v>119</v>
      </c>
      <c r="AT120" s="217" t="s">
        <v>121</v>
      </c>
      <c r="AU120" s="217" t="s">
        <v>79</v>
      </c>
      <c r="AY120" s="18" t="s">
        <v>120</v>
      </c>
      <c r="BE120" s="218">
        <f>IF(N120="základní",J120,0)</f>
        <v>0</v>
      </c>
      <c r="BF120" s="218">
        <f>IF(N120="snížená",J120,0)</f>
        <v>0</v>
      </c>
      <c r="BG120" s="218">
        <f>IF(N120="zákl. přenesená",J120,0)</f>
        <v>0</v>
      </c>
      <c r="BH120" s="218">
        <f>IF(N120="sníž. přenesená",J120,0)</f>
        <v>0</v>
      </c>
      <c r="BI120" s="218">
        <f>IF(N120="nulová",J120,0)</f>
        <v>0</v>
      </c>
      <c r="BJ120" s="18" t="s">
        <v>77</v>
      </c>
      <c r="BK120" s="218">
        <f>ROUND(I120*H120,2)</f>
        <v>0</v>
      </c>
      <c r="BL120" s="18" t="s">
        <v>119</v>
      </c>
      <c r="BM120" s="217" t="s">
        <v>241</v>
      </c>
    </row>
    <row r="121" s="2" customFormat="1">
      <c r="A121" s="39"/>
      <c r="B121" s="40"/>
      <c r="C121" s="41"/>
      <c r="D121" s="231" t="s">
        <v>193</v>
      </c>
      <c r="E121" s="41"/>
      <c r="F121" s="232" t="s">
        <v>242</v>
      </c>
      <c r="G121" s="41"/>
      <c r="H121" s="41"/>
      <c r="I121" s="233"/>
      <c r="J121" s="41"/>
      <c r="K121" s="41"/>
      <c r="L121" s="45"/>
      <c r="M121" s="234"/>
      <c r="N121" s="235"/>
      <c r="O121" s="85"/>
      <c r="P121" s="85"/>
      <c r="Q121" s="85"/>
      <c r="R121" s="85"/>
      <c r="S121" s="85"/>
      <c r="T121" s="86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T121" s="18" t="s">
        <v>193</v>
      </c>
      <c r="AU121" s="18" t="s">
        <v>79</v>
      </c>
    </row>
    <row r="122" s="13" customFormat="1">
      <c r="A122" s="13"/>
      <c r="B122" s="236"/>
      <c r="C122" s="237"/>
      <c r="D122" s="238" t="s">
        <v>195</v>
      </c>
      <c r="E122" s="239" t="s">
        <v>19</v>
      </c>
      <c r="F122" s="240" t="s">
        <v>243</v>
      </c>
      <c r="G122" s="237"/>
      <c r="H122" s="241">
        <v>2432</v>
      </c>
      <c r="I122" s="242"/>
      <c r="J122" s="237"/>
      <c r="K122" s="237"/>
      <c r="L122" s="243"/>
      <c r="M122" s="244"/>
      <c r="N122" s="245"/>
      <c r="O122" s="245"/>
      <c r="P122" s="245"/>
      <c r="Q122" s="245"/>
      <c r="R122" s="245"/>
      <c r="S122" s="245"/>
      <c r="T122" s="246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47" t="s">
        <v>195</v>
      </c>
      <c r="AU122" s="247" t="s">
        <v>79</v>
      </c>
      <c r="AV122" s="13" t="s">
        <v>79</v>
      </c>
      <c r="AW122" s="13" t="s">
        <v>31</v>
      </c>
      <c r="AX122" s="13" t="s">
        <v>77</v>
      </c>
      <c r="AY122" s="247" t="s">
        <v>120</v>
      </c>
    </row>
    <row r="123" s="2" customFormat="1" ht="21.75" customHeight="1">
      <c r="A123" s="39"/>
      <c r="B123" s="40"/>
      <c r="C123" s="206" t="s">
        <v>161</v>
      </c>
      <c r="D123" s="206" t="s">
        <v>121</v>
      </c>
      <c r="E123" s="207" t="s">
        <v>244</v>
      </c>
      <c r="F123" s="208" t="s">
        <v>245</v>
      </c>
      <c r="G123" s="209" t="s">
        <v>190</v>
      </c>
      <c r="H123" s="210">
        <v>2010</v>
      </c>
      <c r="I123" s="211"/>
      <c r="J123" s="212">
        <f>ROUND(I123*H123,2)</f>
        <v>0</v>
      </c>
      <c r="K123" s="208" t="s">
        <v>191</v>
      </c>
      <c r="L123" s="45"/>
      <c r="M123" s="213" t="s">
        <v>19</v>
      </c>
      <c r="N123" s="214" t="s">
        <v>40</v>
      </c>
      <c r="O123" s="85"/>
      <c r="P123" s="215">
        <f>O123*H123</f>
        <v>0</v>
      </c>
      <c r="Q123" s="215">
        <v>0</v>
      </c>
      <c r="R123" s="215">
        <f>Q123*H123</f>
        <v>0</v>
      </c>
      <c r="S123" s="215">
        <v>0</v>
      </c>
      <c r="T123" s="216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17" t="s">
        <v>119</v>
      </c>
      <c r="AT123" s="217" t="s">
        <v>121</v>
      </c>
      <c r="AU123" s="217" t="s">
        <v>79</v>
      </c>
      <c r="AY123" s="18" t="s">
        <v>120</v>
      </c>
      <c r="BE123" s="218">
        <f>IF(N123="základní",J123,0)</f>
        <v>0</v>
      </c>
      <c r="BF123" s="218">
        <f>IF(N123="snížená",J123,0)</f>
        <v>0</v>
      </c>
      <c r="BG123" s="218">
        <f>IF(N123="zákl. přenesená",J123,0)</f>
        <v>0</v>
      </c>
      <c r="BH123" s="218">
        <f>IF(N123="sníž. přenesená",J123,0)</f>
        <v>0</v>
      </c>
      <c r="BI123" s="218">
        <f>IF(N123="nulová",J123,0)</f>
        <v>0</v>
      </c>
      <c r="BJ123" s="18" t="s">
        <v>77</v>
      </c>
      <c r="BK123" s="218">
        <f>ROUND(I123*H123,2)</f>
        <v>0</v>
      </c>
      <c r="BL123" s="18" t="s">
        <v>119</v>
      </c>
      <c r="BM123" s="217" t="s">
        <v>246</v>
      </c>
    </row>
    <row r="124" s="2" customFormat="1">
      <c r="A124" s="39"/>
      <c r="B124" s="40"/>
      <c r="C124" s="41"/>
      <c r="D124" s="231" t="s">
        <v>193</v>
      </c>
      <c r="E124" s="41"/>
      <c r="F124" s="232" t="s">
        <v>247</v>
      </c>
      <c r="G124" s="41"/>
      <c r="H124" s="41"/>
      <c r="I124" s="233"/>
      <c r="J124" s="41"/>
      <c r="K124" s="41"/>
      <c r="L124" s="45"/>
      <c r="M124" s="234"/>
      <c r="N124" s="235"/>
      <c r="O124" s="85"/>
      <c r="P124" s="85"/>
      <c r="Q124" s="85"/>
      <c r="R124" s="85"/>
      <c r="S124" s="85"/>
      <c r="T124" s="86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T124" s="18" t="s">
        <v>193</v>
      </c>
      <c r="AU124" s="18" t="s">
        <v>79</v>
      </c>
    </row>
    <row r="125" s="13" customFormat="1">
      <c r="A125" s="13"/>
      <c r="B125" s="236"/>
      <c r="C125" s="237"/>
      <c r="D125" s="238" t="s">
        <v>195</v>
      </c>
      <c r="E125" s="239" t="s">
        <v>19</v>
      </c>
      <c r="F125" s="240" t="s">
        <v>248</v>
      </c>
      <c r="G125" s="237"/>
      <c r="H125" s="241">
        <v>2010</v>
      </c>
      <c r="I125" s="242"/>
      <c r="J125" s="237"/>
      <c r="K125" s="237"/>
      <c r="L125" s="243"/>
      <c r="M125" s="244"/>
      <c r="N125" s="245"/>
      <c r="O125" s="245"/>
      <c r="P125" s="245"/>
      <c r="Q125" s="245"/>
      <c r="R125" s="245"/>
      <c r="S125" s="245"/>
      <c r="T125" s="246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47" t="s">
        <v>195</v>
      </c>
      <c r="AU125" s="247" t="s">
        <v>79</v>
      </c>
      <c r="AV125" s="13" t="s">
        <v>79</v>
      </c>
      <c r="AW125" s="13" t="s">
        <v>31</v>
      </c>
      <c r="AX125" s="13" t="s">
        <v>77</v>
      </c>
      <c r="AY125" s="247" t="s">
        <v>120</v>
      </c>
    </row>
    <row r="126" s="2" customFormat="1" ht="24.15" customHeight="1">
      <c r="A126" s="39"/>
      <c r="B126" s="40"/>
      <c r="C126" s="206" t="s">
        <v>165</v>
      </c>
      <c r="D126" s="206" t="s">
        <v>121</v>
      </c>
      <c r="E126" s="207" t="s">
        <v>249</v>
      </c>
      <c r="F126" s="208" t="s">
        <v>250</v>
      </c>
      <c r="G126" s="209" t="s">
        <v>190</v>
      </c>
      <c r="H126" s="210">
        <v>840</v>
      </c>
      <c r="I126" s="211"/>
      <c r="J126" s="212">
        <f>ROUND(I126*H126,2)</f>
        <v>0</v>
      </c>
      <c r="K126" s="208" t="s">
        <v>191</v>
      </c>
      <c r="L126" s="45"/>
      <c r="M126" s="213" t="s">
        <v>19</v>
      </c>
      <c r="N126" s="214" t="s">
        <v>40</v>
      </c>
      <c r="O126" s="85"/>
      <c r="P126" s="215">
        <f>O126*H126</f>
        <v>0</v>
      </c>
      <c r="Q126" s="215">
        <v>0</v>
      </c>
      <c r="R126" s="215">
        <f>Q126*H126</f>
        <v>0</v>
      </c>
      <c r="S126" s="215">
        <v>0</v>
      </c>
      <c r="T126" s="216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17" t="s">
        <v>119</v>
      </c>
      <c r="AT126" s="217" t="s">
        <v>121</v>
      </c>
      <c r="AU126" s="217" t="s">
        <v>79</v>
      </c>
      <c r="AY126" s="18" t="s">
        <v>120</v>
      </c>
      <c r="BE126" s="218">
        <f>IF(N126="základní",J126,0)</f>
        <v>0</v>
      </c>
      <c r="BF126" s="218">
        <f>IF(N126="snížená",J126,0)</f>
        <v>0</v>
      </c>
      <c r="BG126" s="218">
        <f>IF(N126="zákl. přenesená",J126,0)</f>
        <v>0</v>
      </c>
      <c r="BH126" s="218">
        <f>IF(N126="sníž. přenesená",J126,0)</f>
        <v>0</v>
      </c>
      <c r="BI126" s="218">
        <f>IF(N126="nulová",J126,0)</f>
        <v>0</v>
      </c>
      <c r="BJ126" s="18" t="s">
        <v>77</v>
      </c>
      <c r="BK126" s="218">
        <f>ROUND(I126*H126,2)</f>
        <v>0</v>
      </c>
      <c r="BL126" s="18" t="s">
        <v>119</v>
      </c>
      <c r="BM126" s="217" t="s">
        <v>251</v>
      </c>
    </row>
    <row r="127" s="2" customFormat="1">
      <c r="A127" s="39"/>
      <c r="B127" s="40"/>
      <c r="C127" s="41"/>
      <c r="D127" s="231" t="s">
        <v>193</v>
      </c>
      <c r="E127" s="41"/>
      <c r="F127" s="232" t="s">
        <v>252</v>
      </c>
      <c r="G127" s="41"/>
      <c r="H127" s="41"/>
      <c r="I127" s="233"/>
      <c r="J127" s="41"/>
      <c r="K127" s="41"/>
      <c r="L127" s="45"/>
      <c r="M127" s="234"/>
      <c r="N127" s="235"/>
      <c r="O127" s="85"/>
      <c r="P127" s="85"/>
      <c r="Q127" s="85"/>
      <c r="R127" s="85"/>
      <c r="S127" s="85"/>
      <c r="T127" s="86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18" t="s">
        <v>193</v>
      </c>
      <c r="AU127" s="18" t="s">
        <v>79</v>
      </c>
    </row>
    <row r="128" s="13" customFormat="1">
      <c r="A128" s="13"/>
      <c r="B128" s="236"/>
      <c r="C128" s="237"/>
      <c r="D128" s="238" t="s">
        <v>195</v>
      </c>
      <c r="E128" s="239" t="s">
        <v>19</v>
      </c>
      <c r="F128" s="240" t="s">
        <v>253</v>
      </c>
      <c r="G128" s="237"/>
      <c r="H128" s="241">
        <v>840</v>
      </c>
      <c r="I128" s="242"/>
      <c r="J128" s="237"/>
      <c r="K128" s="237"/>
      <c r="L128" s="243"/>
      <c r="M128" s="244"/>
      <c r="N128" s="245"/>
      <c r="O128" s="245"/>
      <c r="P128" s="245"/>
      <c r="Q128" s="245"/>
      <c r="R128" s="245"/>
      <c r="S128" s="245"/>
      <c r="T128" s="246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7" t="s">
        <v>195</v>
      </c>
      <c r="AU128" s="247" t="s">
        <v>79</v>
      </c>
      <c r="AV128" s="13" t="s">
        <v>79</v>
      </c>
      <c r="AW128" s="13" t="s">
        <v>31</v>
      </c>
      <c r="AX128" s="13" t="s">
        <v>77</v>
      </c>
      <c r="AY128" s="247" t="s">
        <v>120</v>
      </c>
    </row>
    <row r="129" s="11" customFormat="1" ht="22.8" customHeight="1">
      <c r="A129" s="11"/>
      <c r="B129" s="192"/>
      <c r="C129" s="193"/>
      <c r="D129" s="194" t="s">
        <v>68</v>
      </c>
      <c r="E129" s="229" t="s">
        <v>119</v>
      </c>
      <c r="F129" s="229" t="s">
        <v>254</v>
      </c>
      <c r="G129" s="193"/>
      <c r="H129" s="193"/>
      <c r="I129" s="196"/>
      <c r="J129" s="230">
        <f>BK129</f>
        <v>0</v>
      </c>
      <c r="K129" s="193"/>
      <c r="L129" s="198"/>
      <c r="M129" s="199"/>
      <c r="N129" s="200"/>
      <c r="O129" s="200"/>
      <c r="P129" s="201">
        <f>SUM(P130:P135)</f>
        <v>0</v>
      </c>
      <c r="Q129" s="200"/>
      <c r="R129" s="201">
        <f>SUM(R130:R135)</f>
        <v>103.92969600000001</v>
      </c>
      <c r="S129" s="200"/>
      <c r="T129" s="202">
        <f>SUM(T130:T135)</f>
        <v>0</v>
      </c>
      <c r="U129" s="11"/>
      <c r="V129" s="11"/>
      <c r="W129" s="11"/>
      <c r="X129" s="11"/>
      <c r="Y129" s="11"/>
      <c r="Z129" s="11"/>
      <c r="AA129" s="11"/>
      <c r="AB129" s="11"/>
      <c r="AC129" s="11"/>
      <c r="AD129" s="11"/>
      <c r="AE129" s="11"/>
      <c r="AR129" s="203" t="s">
        <v>77</v>
      </c>
      <c r="AT129" s="204" t="s">
        <v>68</v>
      </c>
      <c r="AU129" s="204" t="s">
        <v>77</v>
      </c>
      <c r="AY129" s="203" t="s">
        <v>120</v>
      </c>
      <c r="BK129" s="205">
        <f>SUM(BK130:BK135)</f>
        <v>0</v>
      </c>
    </row>
    <row r="130" s="2" customFormat="1" ht="24.15" customHeight="1">
      <c r="A130" s="39"/>
      <c r="B130" s="40"/>
      <c r="C130" s="206" t="s">
        <v>169</v>
      </c>
      <c r="D130" s="206" t="s">
        <v>121</v>
      </c>
      <c r="E130" s="207" t="s">
        <v>255</v>
      </c>
      <c r="F130" s="208" t="s">
        <v>256</v>
      </c>
      <c r="G130" s="209" t="s">
        <v>211</v>
      </c>
      <c r="H130" s="210">
        <v>48.700000000000003</v>
      </c>
      <c r="I130" s="211"/>
      <c r="J130" s="212">
        <f>ROUND(I130*H130,2)</f>
        <v>0</v>
      </c>
      <c r="K130" s="208" t="s">
        <v>191</v>
      </c>
      <c r="L130" s="45"/>
      <c r="M130" s="213" t="s">
        <v>19</v>
      </c>
      <c r="N130" s="214" t="s">
        <v>40</v>
      </c>
      <c r="O130" s="85"/>
      <c r="P130" s="215">
        <f>O130*H130</f>
        <v>0</v>
      </c>
      <c r="Q130" s="215">
        <v>2.13408</v>
      </c>
      <c r="R130" s="215">
        <f>Q130*H130</f>
        <v>103.92969600000001</v>
      </c>
      <c r="S130" s="215">
        <v>0</v>
      </c>
      <c r="T130" s="216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17" t="s">
        <v>119</v>
      </c>
      <c r="AT130" s="217" t="s">
        <v>121</v>
      </c>
      <c r="AU130" s="217" t="s">
        <v>79</v>
      </c>
      <c r="AY130" s="18" t="s">
        <v>120</v>
      </c>
      <c r="BE130" s="218">
        <f>IF(N130="základní",J130,0)</f>
        <v>0</v>
      </c>
      <c r="BF130" s="218">
        <f>IF(N130="snížená",J130,0)</f>
        <v>0</v>
      </c>
      <c r="BG130" s="218">
        <f>IF(N130="zákl. přenesená",J130,0)</f>
        <v>0</v>
      </c>
      <c r="BH130" s="218">
        <f>IF(N130="sníž. přenesená",J130,0)</f>
        <v>0</v>
      </c>
      <c r="BI130" s="218">
        <f>IF(N130="nulová",J130,0)</f>
        <v>0</v>
      </c>
      <c r="BJ130" s="18" t="s">
        <v>77</v>
      </c>
      <c r="BK130" s="218">
        <f>ROUND(I130*H130,2)</f>
        <v>0</v>
      </c>
      <c r="BL130" s="18" t="s">
        <v>119</v>
      </c>
      <c r="BM130" s="217" t="s">
        <v>257</v>
      </c>
    </row>
    <row r="131" s="2" customFormat="1">
      <c r="A131" s="39"/>
      <c r="B131" s="40"/>
      <c r="C131" s="41"/>
      <c r="D131" s="231" t="s">
        <v>193</v>
      </c>
      <c r="E131" s="41"/>
      <c r="F131" s="232" t="s">
        <v>258</v>
      </c>
      <c r="G131" s="41"/>
      <c r="H131" s="41"/>
      <c r="I131" s="233"/>
      <c r="J131" s="41"/>
      <c r="K131" s="41"/>
      <c r="L131" s="45"/>
      <c r="M131" s="234"/>
      <c r="N131" s="235"/>
      <c r="O131" s="85"/>
      <c r="P131" s="85"/>
      <c r="Q131" s="85"/>
      <c r="R131" s="85"/>
      <c r="S131" s="85"/>
      <c r="T131" s="86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T131" s="18" t="s">
        <v>193</v>
      </c>
      <c r="AU131" s="18" t="s">
        <v>79</v>
      </c>
    </row>
    <row r="132" s="13" customFormat="1">
      <c r="A132" s="13"/>
      <c r="B132" s="236"/>
      <c r="C132" s="237"/>
      <c r="D132" s="238" t="s">
        <v>195</v>
      </c>
      <c r="E132" s="239" t="s">
        <v>19</v>
      </c>
      <c r="F132" s="240" t="s">
        <v>259</v>
      </c>
      <c r="G132" s="237"/>
      <c r="H132" s="241">
        <v>48.700000000000003</v>
      </c>
      <c r="I132" s="242"/>
      <c r="J132" s="237"/>
      <c r="K132" s="237"/>
      <c r="L132" s="243"/>
      <c r="M132" s="244"/>
      <c r="N132" s="245"/>
      <c r="O132" s="245"/>
      <c r="P132" s="245"/>
      <c r="Q132" s="245"/>
      <c r="R132" s="245"/>
      <c r="S132" s="245"/>
      <c r="T132" s="246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7" t="s">
        <v>195</v>
      </c>
      <c r="AU132" s="247" t="s">
        <v>79</v>
      </c>
      <c r="AV132" s="13" t="s">
        <v>79</v>
      </c>
      <c r="AW132" s="13" t="s">
        <v>31</v>
      </c>
      <c r="AX132" s="13" t="s">
        <v>77</v>
      </c>
      <c r="AY132" s="247" t="s">
        <v>120</v>
      </c>
    </row>
    <row r="133" s="2" customFormat="1" ht="24.15" customHeight="1">
      <c r="A133" s="39"/>
      <c r="B133" s="40"/>
      <c r="C133" s="206" t="s">
        <v>173</v>
      </c>
      <c r="D133" s="206" t="s">
        <v>121</v>
      </c>
      <c r="E133" s="207" t="s">
        <v>260</v>
      </c>
      <c r="F133" s="208" t="s">
        <v>261</v>
      </c>
      <c r="G133" s="209" t="s">
        <v>190</v>
      </c>
      <c r="H133" s="210">
        <v>95.599999999999994</v>
      </c>
      <c r="I133" s="211"/>
      <c r="J133" s="212">
        <f>ROUND(I133*H133,2)</f>
        <v>0</v>
      </c>
      <c r="K133" s="208" t="s">
        <v>191</v>
      </c>
      <c r="L133" s="45"/>
      <c r="M133" s="213" t="s">
        <v>19</v>
      </c>
      <c r="N133" s="214" t="s">
        <v>40</v>
      </c>
      <c r="O133" s="85"/>
      <c r="P133" s="215">
        <f>O133*H133</f>
        <v>0</v>
      </c>
      <c r="Q133" s="215">
        <v>0</v>
      </c>
      <c r="R133" s="215">
        <f>Q133*H133</f>
        <v>0</v>
      </c>
      <c r="S133" s="215">
        <v>0</v>
      </c>
      <c r="T133" s="216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17" t="s">
        <v>119</v>
      </c>
      <c r="AT133" s="217" t="s">
        <v>121</v>
      </c>
      <c r="AU133" s="217" t="s">
        <v>79</v>
      </c>
      <c r="AY133" s="18" t="s">
        <v>120</v>
      </c>
      <c r="BE133" s="218">
        <f>IF(N133="základní",J133,0)</f>
        <v>0</v>
      </c>
      <c r="BF133" s="218">
        <f>IF(N133="snížená",J133,0)</f>
        <v>0</v>
      </c>
      <c r="BG133" s="218">
        <f>IF(N133="zákl. přenesená",J133,0)</f>
        <v>0</v>
      </c>
      <c r="BH133" s="218">
        <f>IF(N133="sníž. přenesená",J133,0)</f>
        <v>0</v>
      </c>
      <c r="BI133" s="218">
        <f>IF(N133="nulová",J133,0)</f>
        <v>0</v>
      </c>
      <c r="BJ133" s="18" t="s">
        <v>77</v>
      </c>
      <c r="BK133" s="218">
        <f>ROUND(I133*H133,2)</f>
        <v>0</v>
      </c>
      <c r="BL133" s="18" t="s">
        <v>119</v>
      </c>
      <c r="BM133" s="217" t="s">
        <v>262</v>
      </c>
    </row>
    <row r="134" s="2" customFormat="1">
      <c r="A134" s="39"/>
      <c r="B134" s="40"/>
      <c r="C134" s="41"/>
      <c r="D134" s="231" t="s">
        <v>193</v>
      </c>
      <c r="E134" s="41"/>
      <c r="F134" s="232" t="s">
        <v>263</v>
      </c>
      <c r="G134" s="41"/>
      <c r="H134" s="41"/>
      <c r="I134" s="233"/>
      <c r="J134" s="41"/>
      <c r="K134" s="41"/>
      <c r="L134" s="45"/>
      <c r="M134" s="234"/>
      <c r="N134" s="235"/>
      <c r="O134" s="85"/>
      <c r="P134" s="85"/>
      <c r="Q134" s="85"/>
      <c r="R134" s="85"/>
      <c r="S134" s="85"/>
      <c r="T134" s="86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T134" s="18" t="s">
        <v>193</v>
      </c>
      <c r="AU134" s="18" t="s">
        <v>79</v>
      </c>
    </row>
    <row r="135" s="13" customFormat="1">
      <c r="A135" s="13"/>
      <c r="B135" s="236"/>
      <c r="C135" s="237"/>
      <c r="D135" s="238" t="s">
        <v>195</v>
      </c>
      <c r="E135" s="239" t="s">
        <v>19</v>
      </c>
      <c r="F135" s="240" t="s">
        <v>264</v>
      </c>
      <c r="G135" s="237"/>
      <c r="H135" s="241">
        <v>95.599999999999994</v>
      </c>
      <c r="I135" s="242"/>
      <c r="J135" s="237"/>
      <c r="K135" s="237"/>
      <c r="L135" s="243"/>
      <c r="M135" s="244"/>
      <c r="N135" s="245"/>
      <c r="O135" s="245"/>
      <c r="P135" s="245"/>
      <c r="Q135" s="245"/>
      <c r="R135" s="245"/>
      <c r="S135" s="245"/>
      <c r="T135" s="246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7" t="s">
        <v>195</v>
      </c>
      <c r="AU135" s="247" t="s">
        <v>79</v>
      </c>
      <c r="AV135" s="13" t="s">
        <v>79</v>
      </c>
      <c r="AW135" s="13" t="s">
        <v>31</v>
      </c>
      <c r="AX135" s="13" t="s">
        <v>77</v>
      </c>
      <c r="AY135" s="247" t="s">
        <v>120</v>
      </c>
    </row>
    <row r="136" s="11" customFormat="1" ht="22.8" customHeight="1">
      <c r="A136" s="11"/>
      <c r="B136" s="192"/>
      <c r="C136" s="193"/>
      <c r="D136" s="194" t="s">
        <v>68</v>
      </c>
      <c r="E136" s="229" t="s">
        <v>265</v>
      </c>
      <c r="F136" s="229" t="s">
        <v>266</v>
      </c>
      <c r="G136" s="193"/>
      <c r="H136" s="193"/>
      <c r="I136" s="196"/>
      <c r="J136" s="230">
        <f>BK136</f>
        <v>0</v>
      </c>
      <c r="K136" s="193"/>
      <c r="L136" s="198"/>
      <c r="M136" s="199"/>
      <c r="N136" s="200"/>
      <c r="O136" s="200"/>
      <c r="P136" s="201">
        <f>SUM(P137:P145)</f>
        <v>0</v>
      </c>
      <c r="Q136" s="200"/>
      <c r="R136" s="201">
        <f>SUM(R137:R145)</f>
        <v>0</v>
      </c>
      <c r="S136" s="200"/>
      <c r="T136" s="202">
        <f>SUM(T137:T145)</f>
        <v>0</v>
      </c>
      <c r="U136" s="11"/>
      <c r="V136" s="11"/>
      <c r="W136" s="11"/>
      <c r="X136" s="11"/>
      <c r="Y136" s="11"/>
      <c r="Z136" s="11"/>
      <c r="AA136" s="11"/>
      <c r="AB136" s="11"/>
      <c r="AC136" s="11"/>
      <c r="AD136" s="11"/>
      <c r="AE136" s="11"/>
      <c r="AR136" s="203" t="s">
        <v>77</v>
      </c>
      <c r="AT136" s="204" t="s">
        <v>68</v>
      </c>
      <c r="AU136" s="204" t="s">
        <v>77</v>
      </c>
      <c r="AY136" s="203" t="s">
        <v>120</v>
      </c>
      <c r="BK136" s="205">
        <f>SUM(BK137:BK145)</f>
        <v>0</v>
      </c>
    </row>
    <row r="137" s="2" customFormat="1" ht="16.5" customHeight="1">
      <c r="A137" s="39"/>
      <c r="B137" s="40"/>
      <c r="C137" s="206" t="s">
        <v>8</v>
      </c>
      <c r="D137" s="206" t="s">
        <v>121</v>
      </c>
      <c r="E137" s="207" t="s">
        <v>267</v>
      </c>
      <c r="F137" s="208" t="s">
        <v>268</v>
      </c>
      <c r="G137" s="209" t="s">
        <v>240</v>
      </c>
      <c r="H137" s="210">
        <v>21.300000000000001</v>
      </c>
      <c r="I137" s="211"/>
      <c r="J137" s="212">
        <f>ROUND(I137*H137,2)</f>
        <v>0</v>
      </c>
      <c r="K137" s="208" t="s">
        <v>191</v>
      </c>
      <c r="L137" s="45"/>
      <c r="M137" s="213" t="s">
        <v>19</v>
      </c>
      <c r="N137" s="214" t="s">
        <v>40</v>
      </c>
      <c r="O137" s="85"/>
      <c r="P137" s="215">
        <f>O137*H137</f>
        <v>0</v>
      </c>
      <c r="Q137" s="215">
        <v>0</v>
      </c>
      <c r="R137" s="215">
        <f>Q137*H137</f>
        <v>0</v>
      </c>
      <c r="S137" s="215">
        <v>0</v>
      </c>
      <c r="T137" s="216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17" t="s">
        <v>119</v>
      </c>
      <c r="AT137" s="217" t="s">
        <v>121</v>
      </c>
      <c r="AU137" s="217" t="s">
        <v>79</v>
      </c>
      <c r="AY137" s="18" t="s">
        <v>120</v>
      </c>
      <c r="BE137" s="218">
        <f>IF(N137="základní",J137,0)</f>
        <v>0</v>
      </c>
      <c r="BF137" s="218">
        <f>IF(N137="snížená",J137,0)</f>
        <v>0</v>
      </c>
      <c r="BG137" s="218">
        <f>IF(N137="zákl. přenesená",J137,0)</f>
        <v>0</v>
      </c>
      <c r="BH137" s="218">
        <f>IF(N137="sníž. přenesená",J137,0)</f>
        <v>0</v>
      </c>
      <c r="BI137" s="218">
        <f>IF(N137="nulová",J137,0)</f>
        <v>0</v>
      </c>
      <c r="BJ137" s="18" t="s">
        <v>77</v>
      </c>
      <c r="BK137" s="218">
        <f>ROUND(I137*H137,2)</f>
        <v>0</v>
      </c>
      <c r="BL137" s="18" t="s">
        <v>119</v>
      </c>
      <c r="BM137" s="217" t="s">
        <v>269</v>
      </c>
    </row>
    <row r="138" s="2" customFormat="1">
      <c r="A138" s="39"/>
      <c r="B138" s="40"/>
      <c r="C138" s="41"/>
      <c r="D138" s="231" t="s">
        <v>193</v>
      </c>
      <c r="E138" s="41"/>
      <c r="F138" s="232" t="s">
        <v>270</v>
      </c>
      <c r="G138" s="41"/>
      <c r="H138" s="41"/>
      <c r="I138" s="233"/>
      <c r="J138" s="41"/>
      <c r="K138" s="41"/>
      <c r="L138" s="45"/>
      <c r="M138" s="234"/>
      <c r="N138" s="235"/>
      <c r="O138" s="85"/>
      <c r="P138" s="85"/>
      <c r="Q138" s="85"/>
      <c r="R138" s="85"/>
      <c r="S138" s="85"/>
      <c r="T138" s="86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T138" s="18" t="s">
        <v>193</v>
      </c>
      <c r="AU138" s="18" t="s">
        <v>79</v>
      </c>
    </row>
    <row r="139" s="2" customFormat="1" ht="21.75" customHeight="1">
      <c r="A139" s="39"/>
      <c r="B139" s="40"/>
      <c r="C139" s="206" t="s">
        <v>271</v>
      </c>
      <c r="D139" s="206" t="s">
        <v>121</v>
      </c>
      <c r="E139" s="207" t="s">
        <v>272</v>
      </c>
      <c r="F139" s="208" t="s">
        <v>273</v>
      </c>
      <c r="G139" s="209" t="s">
        <v>240</v>
      </c>
      <c r="H139" s="210">
        <v>21.300000000000001</v>
      </c>
      <c r="I139" s="211"/>
      <c r="J139" s="212">
        <f>ROUND(I139*H139,2)</f>
        <v>0</v>
      </c>
      <c r="K139" s="208" t="s">
        <v>191</v>
      </c>
      <c r="L139" s="45"/>
      <c r="M139" s="213" t="s">
        <v>19</v>
      </c>
      <c r="N139" s="214" t="s">
        <v>40</v>
      </c>
      <c r="O139" s="85"/>
      <c r="P139" s="215">
        <f>O139*H139</f>
        <v>0</v>
      </c>
      <c r="Q139" s="215">
        <v>0</v>
      </c>
      <c r="R139" s="215">
        <f>Q139*H139</f>
        <v>0</v>
      </c>
      <c r="S139" s="215">
        <v>0</v>
      </c>
      <c r="T139" s="216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17" t="s">
        <v>119</v>
      </c>
      <c r="AT139" s="217" t="s">
        <v>121</v>
      </c>
      <c r="AU139" s="217" t="s">
        <v>79</v>
      </c>
      <c r="AY139" s="18" t="s">
        <v>120</v>
      </c>
      <c r="BE139" s="218">
        <f>IF(N139="základní",J139,0)</f>
        <v>0</v>
      </c>
      <c r="BF139" s="218">
        <f>IF(N139="snížená",J139,0)</f>
        <v>0</v>
      </c>
      <c r="BG139" s="218">
        <f>IF(N139="zákl. přenesená",J139,0)</f>
        <v>0</v>
      </c>
      <c r="BH139" s="218">
        <f>IF(N139="sníž. přenesená",J139,0)</f>
        <v>0</v>
      </c>
      <c r="BI139" s="218">
        <f>IF(N139="nulová",J139,0)</f>
        <v>0</v>
      </c>
      <c r="BJ139" s="18" t="s">
        <v>77</v>
      </c>
      <c r="BK139" s="218">
        <f>ROUND(I139*H139,2)</f>
        <v>0</v>
      </c>
      <c r="BL139" s="18" t="s">
        <v>119</v>
      </c>
      <c r="BM139" s="217" t="s">
        <v>274</v>
      </c>
    </row>
    <row r="140" s="2" customFormat="1">
      <c r="A140" s="39"/>
      <c r="B140" s="40"/>
      <c r="C140" s="41"/>
      <c r="D140" s="231" t="s">
        <v>193</v>
      </c>
      <c r="E140" s="41"/>
      <c r="F140" s="232" t="s">
        <v>275</v>
      </c>
      <c r="G140" s="41"/>
      <c r="H140" s="41"/>
      <c r="I140" s="233"/>
      <c r="J140" s="41"/>
      <c r="K140" s="41"/>
      <c r="L140" s="45"/>
      <c r="M140" s="234"/>
      <c r="N140" s="235"/>
      <c r="O140" s="85"/>
      <c r="P140" s="85"/>
      <c r="Q140" s="85"/>
      <c r="R140" s="85"/>
      <c r="S140" s="85"/>
      <c r="T140" s="86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T140" s="18" t="s">
        <v>193</v>
      </c>
      <c r="AU140" s="18" t="s">
        <v>79</v>
      </c>
    </row>
    <row r="141" s="2" customFormat="1" ht="24.15" customHeight="1">
      <c r="A141" s="39"/>
      <c r="B141" s="40"/>
      <c r="C141" s="206" t="s">
        <v>276</v>
      </c>
      <c r="D141" s="206" t="s">
        <v>121</v>
      </c>
      <c r="E141" s="207" t="s">
        <v>277</v>
      </c>
      <c r="F141" s="208" t="s">
        <v>278</v>
      </c>
      <c r="G141" s="209" t="s">
        <v>240</v>
      </c>
      <c r="H141" s="210">
        <v>191.69999999999999</v>
      </c>
      <c r="I141" s="211"/>
      <c r="J141" s="212">
        <f>ROUND(I141*H141,2)</f>
        <v>0</v>
      </c>
      <c r="K141" s="208" t="s">
        <v>191</v>
      </c>
      <c r="L141" s="45"/>
      <c r="M141" s="213" t="s">
        <v>19</v>
      </c>
      <c r="N141" s="214" t="s">
        <v>40</v>
      </c>
      <c r="O141" s="85"/>
      <c r="P141" s="215">
        <f>O141*H141</f>
        <v>0</v>
      </c>
      <c r="Q141" s="215">
        <v>0</v>
      </c>
      <c r="R141" s="215">
        <f>Q141*H141</f>
        <v>0</v>
      </c>
      <c r="S141" s="215">
        <v>0</v>
      </c>
      <c r="T141" s="216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17" t="s">
        <v>119</v>
      </c>
      <c r="AT141" s="217" t="s">
        <v>121</v>
      </c>
      <c r="AU141" s="217" t="s">
        <v>79</v>
      </c>
      <c r="AY141" s="18" t="s">
        <v>120</v>
      </c>
      <c r="BE141" s="218">
        <f>IF(N141="základní",J141,0)</f>
        <v>0</v>
      </c>
      <c r="BF141" s="218">
        <f>IF(N141="snížená",J141,0)</f>
        <v>0</v>
      </c>
      <c r="BG141" s="218">
        <f>IF(N141="zákl. přenesená",J141,0)</f>
        <v>0</v>
      </c>
      <c r="BH141" s="218">
        <f>IF(N141="sníž. přenesená",J141,0)</f>
        <v>0</v>
      </c>
      <c r="BI141" s="218">
        <f>IF(N141="nulová",J141,0)</f>
        <v>0</v>
      </c>
      <c r="BJ141" s="18" t="s">
        <v>77</v>
      </c>
      <c r="BK141" s="218">
        <f>ROUND(I141*H141,2)</f>
        <v>0</v>
      </c>
      <c r="BL141" s="18" t="s">
        <v>119</v>
      </c>
      <c r="BM141" s="217" t="s">
        <v>279</v>
      </c>
    </row>
    <row r="142" s="2" customFormat="1">
      <c r="A142" s="39"/>
      <c r="B142" s="40"/>
      <c r="C142" s="41"/>
      <c r="D142" s="231" t="s">
        <v>193</v>
      </c>
      <c r="E142" s="41"/>
      <c r="F142" s="232" t="s">
        <v>280</v>
      </c>
      <c r="G142" s="41"/>
      <c r="H142" s="41"/>
      <c r="I142" s="233"/>
      <c r="J142" s="41"/>
      <c r="K142" s="41"/>
      <c r="L142" s="45"/>
      <c r="M142" s="234"/>
      <c r="N142" s="235"/>
      <c r="O142" s="85"/>
      <c r="P142" s="85"/>
      <c r="Q142" s="85"/>
      <c r="R142" s="85"/>
      <c r="S142" s="85"/>
      <c r="T142" s="86"/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T142" s="18" t="s">
        <v>193</v>
      </c>
      <c r="AU142" s="18" t="s">
        <v>79</v>
      </c>
    </row>
    <row r="143" s="13" customFormat="1">
      <c r="A143" s="13"/>
      <c r="B143" s="236"/>
      <c r="C143" s="237"/>
      <c r="D143" s="238" t="s">
        <v>195</v>
      </c>
      <c r="E143" s="237"/>
      <c r="F143" s="240" t="s">
        <v>281</v>
      </c>
      <c r="G143" s="237"/>
      <c r="H143" s="241">
        <v>191.69999999999999</v>
      </c>
      <c r="I143" s="242"/>
      <c r="J143" s="237"/>
      <c r="K143" s="237"/>
      <c r="L143" s="243"/>
      <c r="M143" s="244"/>
      <c r="N143" s="245"/>
      <c r="O143" s="245"/>
      <c r="P143" s="245"/>
      <c r="Q143" s="245"/>
      <c r="R143" s="245"/>
      <c r="S143" s="245"/>
      <c r="T143" s="246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7" t="s">
        <v>195</v>
      </c>
      <c r="AU143" s="247" t="s">
        <v>79</v>
      </c>
      <c r="AV143" s="13" t="s">
        <v>79</v>
      </c>
      <c r="AW143" s="13" t="s">
        <v>4</v>
      </c>
      <c r="AX143" s="13" t="s">
        <v>77</v>
      </c>
      <c r="AY143" s="247" t="s">
        <v>120</v>
      </c>
    </row>
    <row r="144" s="2" customFormat="1" ht="24.15" customHeight="1">
      <c r="A144" s="39"/>
      <c r="B144" s="40"/>
      <c r="C144" s="206" t="s">
        <v>282</v>
      </c>
      <c r="D144" s="206" t="s">
        <v>121</v>
      </c>
      <c r="E144" s="207" t="s">
        <v>283</v>
      </c>
      <c r="F144" s="208" t="s">
        <v>284</v>
      </c>
      <c r="G144" s="209" t="s">
        <v>240</v>
      </c>
      <c r="H144" s="210">
        <v>21.300000000000001</v>
      </c>
      <c r="I144" s="211"/>
      <c r="J144" s="212">
        <f>ROUND(I144*H144,2)</f>
        <v>0</v>
      </c>
      <c r="K144" s="208" t="s">
        <v>191</v>
      </c>
      <c r="L144" s="45"/>
      <c r="M144" s="213" t="s">
        <v>19</v>
      </c>
      <c r="N144" s="214" t="s">
        <v>40</v>
      </c>
      <c r="O144" s="85"/>
      <c r="P144" s="215">
        <f>O144*H144</f>
        <v>0</v>
      </c>
      <c r="Q144" s="215">
        <v>0</v>
      </c>
      <c r="R144" s="215">
        <f>Q144*H144</f>
        <v>0</v>
      </c>
      <c r="S144" s="215">
        <v>0</v>
      </c>
      <c r="T144" s="216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17" t="s">
        <v>119</v>
      </c>
      <c r="AT144" s="217" t="s">
        <v>121</v>
      </c>
      <c r="AU144" s="217" t="s">
        <v>79</v>
      </c>
      <c r="AY144" s="18" t="s">
        <v>120</v>
      </c>
      <c r="BE144" s="218">
        <f>IF(N144="základní",J144,0)</f>
        <v>0</v>
      </c>
      <c r="BF144" s="218">
        <f>IF(N144="snížená",J144,0)</f>
        <v>0</v>
      </c>
      <c r="BG144" s="218">
        <f>IF(N144="zákl. přenesená",J144,0)</f>
        <v>0</v>
      </c>
      <c r="BH144" s="218">
        <f>IF(N144="sníž. přenesená",J144,0)</f>
        <v>0</v>
      </c>
      <c r="BI144" s="218">
        <f>IF(N144="nulová",J144,0)</f>
        <v>0</v>
      </c>
      <c r="BJ144" s="18" t="s">
        <v>77</v>
      </c>
      <c r="BK144" s="218">
        <f>ROUND(I144*H144,2)</f>
        <v>0</v>
      </c>
      <c r="BL144" s="18" t="s">
        <v>119</v>
      </c>
      <c r="BM144" s="217" t="s">
        <v>285</v>
      </c>
    </row>
    <row r="145" s="2" customFormat="1">
      <c r="A145" s="39"/>
      <c r="B145" s="40"/>
      <c r="C145" s="41"/>
      <c r="D145" s="231" t="s">
        <v>193</v>
      </c>
      <c r="E145" s="41"/>
      <c r="F145" s="232" t="s">
        <v>286</v>
      </c>
      <c r="G145" s="41"/>
      <c r="H145" s="41"/>
      <c r="I145" s="233"/>
      <c r="J145" s="41"/>
      <c r="K145" s="41"/>
      <c r="L145" s="45"/>
      <c r="M145" s="234"/>
      <c r="N145" s="235"/>
      <c r="O145" s="85"/>
      <c r="P145" s="85"/>
      <c r="Q145" s="85"/>
      <c r="R145" s="85"/>
      <c r="S145" s="85"/>
      <c r="T145" s="86"/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T145" s="18" t="s">
        <v>193</v>
      </c>
      <c r="AU145" s="18" t="s">
        <v>79</v>
      </c>
    </row>
    <row r="146" s="11" customFormat="1" ht="22.8" customHeight="1">
      <c r="A146" s="11"/>
      <c r="B146" s="192"/>
      <c r="C146" s="193"/>
      <c r="D146" s="194" t="s">
        <v>68</v>
      </c>
      <c r="E146" s="229" t="s">
        <v>287</v>
      </c>
      <c r="F146" s="229" t="s">
        <v>288</v>
      </c>
      <c r="G146" s="193"/>
      <c r="H146" s="193"/>
      <c r="I146" s="196"/>
      <c r="J146" s="230">
        <f>BK146</f>
        <v>0</v>
      </c>
      <c r="K146" s="193"/>
      <c r="L146" s="198"/>
      <c r="M146" s="199"/>
      <c r="N146" s="200"/>
      <c r="O146" s="200"/>
      <c r="P146" s="201">
        <f>SUM(P147:P148)</f>
        <v>0</v>
      </c>
      <c r="Q146" s="200"/>
      <c r="R146" s="201">
        <f>SUM(R147:R148)</f>
        <v>0</v>
      </c>
      <c r="S146" s="200"/>
      <c r="T146" s="202">
        <f>SUM(T147:T148)</f>
        <v>0</v>
      </c>
      <c r="U146" s="11"/>
      <c r="V146" s="11"/>
      <c r="W146" s="11"/>
      <c r="X146" s="11"/>
      <c r="Y146" s="11"/>
      <c r="Z146" s="11"/>
      <c r="AA146" s="11"/>
      <c r="AB146" s="11"/>
      <c r="AC146" s="11"/>
      <c r="AD146" s="11"/>
      <c r="AE146" s="11"/>
      <c r="AR146" s="203" t="s">
        <v>77</v>
      </c>
      <c r="AT146" s="204" t="s">
        <v>68</v>
      </c>
      <c r="AU146" s="204" t="s">
        <v>77</v>
      </c>
      <c r="AY146" s="203" t="s">
        <v>120</v>
      </c>
      <c r="BK146" s="205">
        <f>SUM(BK147:BK148)</f>
        <v>0</v>
      </c>
    </row>
    <row r="147" s="2" customFormat="1" ht="16.5" customHeight="1">
      <c r="A147" s="39"/>
      <c r="B147" s="40"/>
      <c r="C147" s="206" t="s">
        <v>289</v>
      </c>
      <c r="D147" s="206" t="s">
        <v>121</v>
      </c>
      <c r="E147" s="207" t="s">
        <v>290</v>
      </c>
      <c r="F147" s="208" t="s">
        <v>291</v>
      </c>
      <c r="G147" s="209" t="s">
        <v>240</v>
      </c>
      <c r="H147" s="210">
        <v>103.93899999999999</v>
      </c>
      <c r="I147" s="211"/>
      <c r="J147" s="212">
        <f>ROUND(I147*H147,2)</f>
        <v>0</v>
      </c>
      <c r="K147" s="208" t="s">
        <v>191</v>
      </c>
      <c r="L147" s="45"/>
      <c r="M147" s="213" t="s">
        <v>19</v>
      </c>
      <c r="N147" s="214" t="s">
        <v>40</v>
      </c>
      <c r="O147" s="85"/>
      <c r="P147" s="215">
        <f>O147*H147</f>
        <v>0</v>
      </c>
      <c r="Q147" s="215">
        <v>0</v>
      </c>
      <c r="R147" s="215">
        <f>Q147*H147</f>
        <v>0</v>
      </c>
      <c r="S147" s="215">
        <v>0</v>
      </c>
      <c r="T147" s="216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17" t="s">
        <v>119</v>
      </c>
      <c r="AT147" s="217" t="s">
        <v>121</v>
      </c>
      <c r="AU147" s="217" t="s">
        <v>79</v>
      </c>
      <c r="AY147" s="18" t="s">
        <v>120</v>
      </c>
      <c r="BE147" s="218">
        <f>IF(N147="základní",J147,0)</f>
        <v>0</v>
      </c>
      <c r="BF147" s="218">
        <f>IF(N147="snížená",J147,0)</f>
        <v>0</v>
      </c>
      <c r="BG147" s="218">
        <f>IF(N147="zákl. přenesená",J147,0)</f>
        <v>0</v>
      </c>
      <c r="BH147" s="218">
        <f>IF(N147="sníž. přenesená",J147,0)</f>
        <v>0</v>
      </c>
      <c r="BI147" s="218">
        <f>IF(N147="nulová",J147,0)</f>
        <v>0</v>
      </c>
      <c r="BJ147" s="18" t="s">
        <v>77</v>
      </c>
      <c r="BK147" s="218">
        <f>ROUND(I147*H147,2)</f>
        <v>0</v>
      </c>
      <c r="BL147" s="18" t="s">
        <v>119</v>
      </c>
      <c r="BM147" s="217" t="s">
        <v>292</v>
      </c>
    </row>
    <row r="148" s="2" customFormat="1">
      <c r="A148" s="39"/>
      <c r="B148" s="40"/>
      <c r="C148" s="41"/>
      <c r="D148" s="231" t="s">
        <v>193</v>
      </c>
      <c r="E148" s="41"/>
      <c r="F148" s="232" t="s">
        <v>293</v>
      </c>
      <c r="G148" s="41"/>
      <c r="H148" s="41"/>
      <c r="I148" s="233"/>
      <c r="J148" s="41"/>
      <c r="K148" s="41"/>
      <c r="L148" s="45"/>
      <c r="M148" s="248"/>
      <c r="N148" s="249"/>
      <c r="O148" s="221"/>
      <c r="P148" s="221"/>
      <c r="Q148" s="221"/>
      <c r="R148" s="221"/>
      <c r="S148" s="221"/>
      <c r="T148" s="250"/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T148" s="18" t="s">
        <v>193</v>
      </c>
      <c r="AU148" s="18" t="s">
        <v>79</v>
      </c>
    </row>
    <row r="149" s="2" customFormat="1" ht="6.96" customHeight="1">
      <c r="A149" s="39"/>
      <c r="B149" s="60"/>
      <c r="C149" s="61"/>
      <c r="D149" s="61"/>
      <c r="E149" s="61"/>
      <c r="F149" s="61"/>
      <c r="G149" s="61"/>
      <c r="H149" s="61"/>
      <c r="I149" s="61"/>
      <c r="J149" s="61"/>
      <c r="K149" s="61"/>
      <c r="L149" s="45"/>
      <c r="M149" s="39"/>
      <c r="O149" s="39"/>
      <c r="P149" s="39"/>
      <c r="Q149" s="39"/>
      <c r="R149" s="39"/>
      <c r="S149" s="39"/>
      <c r="T149" s="39"/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</row>
  </sheetData>
  <sheetProtection sheet="1" autoFilter="0" formatColumns="0" formatRows="0" objects="1" scenarios="1" spinCount="100000" saltValue="/WCzec3/qMg2E2F8pAKIfaf+XnQwuJLze5XDNwgqDBjK0iQr9UCEssBU+qoUjINSL1cpHqjygSRhNkJC3+AhPw==" hashValue="CEdHj7586LxM8sspsmQtpC1zE6wCJPAuhTQ+J6XGFlbfVKP+PaJy9Kc/WZazncJdbwotfQQelAhL0koa4fPPyg==" algorithmName="SHA-512" password="CC35"/>
  <autoFilter ref="C89:K148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8:H78"/>
    <mergeCell ref="E80:H80"/>
    <mergeCell ref="E82:H82"/>
    <mergeCell ref="L2:V2"/>
  </mergeCells>
  <hyperlinks>
    <hyperlink ref="F94" r:id="rId1" display="https://podminky.urs.cz/item/CS_URS_2023_01/113151111"/>
    <hyperlink ref="F97" r:id="rId2" display="https://podminky.urs.cz/item/CS_URS_2023_01/115101201"/>
    <hyperlink ref="F100" r:id="rId3" display="https://podminky.urs.cz/item/CS_URS_2023_01/115101301"/>
    <hyperlink ref="F103" r:id="rId4" display="https://podminky.urs.cz/item/CS_URS_2023_01/122703602"/>
    <hyperlink ref="F106" r:id="rId5" display="https://podminky.urs.cz/item/CS_URS_2023_01/122703603"/>
    <hyperlink ref="F109" r:id="rId6" display="https://podminky.urs.cz/item/CS_URS_2023_01/162253101"/>
    <hyperlink ref="F112" r:id="rId7" display="https://podminky.urs.cz/item/CS_URS_2023_01/162253901"/>
    <hyperlink ref="F115" r:id="rId8" display="https://podminky.urs.cz/item/CS_URS_2023_01/162551108"/>
    <hyperlink ref="F118" r:id="rId9" display="https://podminky.urs.cz/item/CS_URS_2023_01/171201201"/>
    <hyperlink ref="F121" r:id="rId10" display="https://podminky.urs.cz/item/CS_URS_2023_01/171201231"/>
    <hyperlink ref="F124" r:id="rId11" display="https://podminky.urs.cz/item/CS_URS_2023_01/181951111"/>
    <hyperlink ref="F127" r:id="rId12" display="https://podminky.urs.cz/item/CS_URS_2023_01/182151111"/>
    <hyperlink ref="F131" r:id="rId13" display="https://podminky.urs.cz/item/CS_URS_2023_01/462511270"/>
    <hyperlink ref="F134" r:id="rId14" display="https://podminky.urs.cz/item/CS_URS_2023_01/462519002"/>
    <hyperlink ref="F138" r:id="rId15" display="https://podminky.urs.cz/item/CS_URS_2023_01/997002611"/>
    <hyperlink ref="F140" r:id="rId16" display="https://podminky.urs.cz/item/CS_URS_2023_01/997013501"/>
    <hyperlink ref="F142" r:id="rId17" display="https://podminky.urs.cz/item/CS_URS_2023_01/997013509"/>
    <hyperlink ref="F145" r:id="rId18" display="https://podminky.urs.cz/item/CS_URS_2023_01/997013861"/>
    <hyperlink ref="F148" r:id="rId19" display="https://podminky.urs.cz/item/CS_URS_2023_01/9983310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20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89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21"/>
      <c r="AT3" s="18" t="s">
        <v>79</v>
      </c>
    </row>
    <row r="4" s="1" customFormat="1" ht="24.96" customHeight="1">
      <c r="B4" s="21"/>
      <c r="D4" s="141" t="s">
        <v>96</v>
      </c>
      <c r="L4" s="21"/>
      <c r="M4" s="14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3" t="s">
        <v>16</v>
      </c>
      <c r="L6" s="21"/>
    </row>
    <row r="7" s="1" customFormat="1" ht="16.5" customHeight="1">
      <c r="B7" s="21"/>
      <c r="E7" s="144" t="str">
        <f>'Rekapitulace stavby'!K6</f>
        <v>Rekonstrukce malé vodní nádrže a přístupové polní cesty C1 v k.ú. Kosoř, SO-01 Malá vodní nádrž</v>
      </c>
      <c r="F7" s="143"/>
      <c r="G7" s="143"/>
      <c r="H7" s="143"/>
      <c r="L7" s="21"/>
    </row>
    <row r="8" s="1" customFormat="1" ht="12" customHeight="1">
      <c r="B8" s="21"/>
      <c r="D8" s="143" t="s">
        <v>97</v>
      </c>
      <c r="L8" s="21"/>
    </row>
    <row r="9" s="2" customFormat="1" ht="16.5" customHeight="1">
      <c r="A9" s="39"/>
      <c r="B9" s="45"/>
      <c r="C9" s="39"/>
      <c r="D9" s="39"/>
      <c r="E9" s="144" t="s">
        <v>177</v>
      </c>
      <c r="F9" s="39"/>
      <c r="G9" s="39"/>
      <c r="H9" s="39"/>
      <c r="I9" s="39"/>
      <c r="J9" s="39"/>
      <c r="K9" s="39"/>
      <c r="L9" s="14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43" t="s">
        <v>178</v>
      </c>
      <c r="E10" s="39"/>
      <c r="F10" s="39"/>
      <c r="G10" s="39"/>
      <c r="H10" s="39"/>
      <c r="I10" s="39"/>
      <c r="J10" s="39"/>
      <c r="K10" s="39"/>
      <c r="L10" s="14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46" t="s">
        <v>294</v>
      </c>
      <c r="F11" s="39"/>
      <c r="G11" s="39"/>
      <c r="H11" s="39"/>
      <c r="I11" s="39"/>
      <c r="J11" s="39"/>
      <c r="K11" s="39"/>
      <c r="L11" s="14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14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43" t="s">
        <v>18</v>
      </c>
      <c r="E13" s="39"/>
      <c r="F13" s="134" t="s">
        <v>19</v>
      </c>
      <c r="G13" s="39"/>
      <c r="H13" s="39"/>
      <c r="I13" s="143" t="s">
        <v>20</v>
      </c>
      <c r="J13" s="134" t="s">
        <v>19</v>
      </c>
      <c r="K13" s="39"/>
      <c r="L13" s="14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3" t="s">
        <v>21</v>
      </c>
      <c r="E14" s="39"/>
      <c r="F14" s="134" t="s">
        <v>22</v>
      </c>
      <c r="G14" s="39"/>
      <c r="H14" s="39"/>
      <c r="I14" s="143" t="s">
        <v>23</v>
      </c>
      <c r="J14" s="147" t="str">
        <f>'Rekapitulace stavby'!AN8</f>
        <v>1. 2. 2023</v>
      </c>
      <c r="K14" s="39"/>
      <c r="L14" s="14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14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43" t="s">
        <v>25</v>
      </c>
      <c r="E16" s="39"/>
      <c r="F16" s="39"/>
      <c r="G16" s="39"/>
      <c r="H16" s="39"/>
      <c r="I16" s="143" t="s">
        <v>26</v>
      </c>
      <c r="J16" s="134" t="str">
        <f>IF('Rekapitulace stavby'!AN10="","",'Rekapitulace stavby'!AN10)</f>
        <v/>
      </c>
      <c r="K16" s="39"/>
      <c r="L16" s="14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34" t="str">
        <f>IF('Rekapitulace stavby'!E11="","",'Rekapitulace stavby'!E11)</f>
        <v xml:space="preserve"> </v>
      </c>
      <c r="F17" s="39"/>
      <c r="G17" s="39"/>
      <c r="H17" s="39"/>
      <c r="I17" s="143" t="s">
        <v>27</v>
      </c>
      <c r="J17" s="134" t="str">
        <f>IF('Rekapitulace stavby'!AN11="","",'Rekapitulace stavby'!AN11)</f>
        <v/>
      </c>
      <c r="K17" s="39"/>
      <c r="L17" s="14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14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43" t="s">
        <v>28</v>
      </c>
      <c r="E19" s="39"/>
      <c r="F19" s="39"/>
      <c r="G19" s="39"/>
      <c r="H19" s="39"/>
      <c r="I19" s="143" t="s">
        <v>26</v>
      </c>
      <c r="J19" s="34" t="str">
        <f>'Rekapitulace stavby'!AN13</f>
        <v>Vyplň údaj</v>
      </c>
      <c r="K19" s="39"/>
      <c r="L19" s="14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34"/>
      <c r="G20" s="134"/>
      <c r="H20" s="134"/>
      <c r="I20" s="143" t="s">
        <v>27</v>
      </c>
      <c r="J20" s="34" t="str">
        <f>'Rekapitulace stavby'!AN14</f>
        <v>Vyplň údaj</v>
      </c>
      <c r="K20" s="39"/>
      <c r="L20" s="14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14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43" t="s">
        <v>30</v>
      </c>
      <c r="E22" s="39"/>
      <c r="F22" s="39"/>
      <c r="G22" s="39"/>
      <c r="H22" s="39"/>
      <c r="I22" s="143" t="s">
        <v>26</v>
      </c>
      <c r="J22" s="134" t="str">
        <f>IF('Rekapitulace stavby'!AN16="","",'Rekapitulace stavby'!AN16)</f>
        <v/>
      </c>
      <c r="K22" s="39"/>
      <c r="L22" s="14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34" t="str">
        <f>IF('Rekapitulace stavby'!E17="","",'Rekapitulace stavby'!E17)</f>
        <v xml:space="preserve"> </v>
      </c>
      <c r="F23" s="39"/>
      <c r="G23" s="39"/>
      <c r="H23" s="39"/>
      <c r="I23" s="143" t="s">
        <v>27</v>
      </c>
      <c r="J23" s="134" t="str">
        <f>IF('Rekapitulace stavby'!AN17="","",'Rekapitulace stavby'!AN17)</f>
        <v/>
      </c>
      <c r="K23" s="39"/>
      <c r="L23" s="14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14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43" t="s">
        <v>32</v>
      </c>
      <c r="E25" s="39"/>
      <c r="F25" s="39"/>
      <c r="G25" s="39"/>
      <c r="H25" s="39"/>
      <c r="I25" s="143" t="s">
        <v>26</v>
      </c>
      <c r="J25" s="134" t="str">
        <f>IF('Rekapitulace stavby'!AN19="","",'Rekapitulace stavby'!AN19)</f>
        <v/>
      </c>
      <c r="K25" s="39"/>
      <c r="L25" s="14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34" t="str">
        <f>IF('Rekapitulace stavby'!E20="","",'Rekapitulace stavby'!E20)</f>
        <v xml:space="preserve"> </v>
      </c>
      <c r="F26" s="39"/>
      <c r="G26" s="39"/>
      <c r="H26" s="39"/>
      <c r="I26" s="143" t="s">
        <v>27</v>
      </c>
      <c r="J26" s="134" t="str">
        <f>IF('Rekapitulace stavby'!AN20="","",'Rekapitulace stavby'!AN20)</f>
        <v/>
      </c>
      <c r="K26" s="39"/>
      <c r="L26" s="14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145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43" t="s">
        <v>33</v>
      </c>
      <c r="E28" s="39"/>
      <c r="F28" s="39"/>
      <c r="G28" s="39"/>
      <c r="H28" s="39"/>
      <c r="I28" s="39"/>
      <c r="J28" s="39"/>
      <c r="K28" s="39"/>
      <c r="L28" s="14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48"/>
      <c r="B29" s="149"/>
      <c r="C29" s="148"/>
      <c r="D29" s="148"/>
      <c r="E29" s="150" t="s">
        <v>19</v>
      </c>
      <c r="F29" s="150"/>
      <c r="G29" s="150"/>
      <c r="H29" s="150"/>
      <c r="I29" s="148"/>
      <c r="J29" s="148"/>
      <c r="K29" s="148"/>
      <c r="L29" s="151"/>
      <c r="S29" s="148"/>
      <c r="T29" s="148"/>
      <c r="U29" s="148"/>
      <c r="V29" s="148"/>
      <c r="W29" s="148"/>
      <c r="X29" s="148"/>
      <c r="Y29" s="148"/>
      <c r="Z29" s="148"/>
      <c r="AA29" s="148"/>
      <c r="AB29" s="148"/>
      <c r="AC29" s="148"/>
      <c r="AD29" s="148"/>
      <c r="AE29" s="148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14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2"/>
      <c r="E31" s="152"/>
      <c r="F31" s="152"/>
      <c r="G31" s="152"/>
      <c r="H31" s="152"/>
      <c r="I31" s="152"/>
      <c r="J31" s="152"/>
      <c r="K31" s="152"/>
      <c r="L31" s="14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53" t="s">
        <v>35</v>
      </c>
      <c r="E32" s="39"/>
      <c r="F32" s="39"/>
      <c r="G32" s="39"/>
      <c r="H32" s="39"/>
      <c r="I32" s="39"/>
      <c r="J32" s="154">
        <f>ROUND(J93, 2)</f>
        <v>0</v>
      </c>
      <c r="K32" s="39"/>
      <c r="L32" s="14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2"/>
      <c r="E33" s="152"/>
      <c r="F33" s="152"/>
      <c r="G33" s="152"/>
      <c r="H33" s="152"/>
      <c r="I33" s="152"/>
      <c r="J33" s="152"/>
      <c r="K33" s="152"/>
      <c r="L33" s="14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55" t="s">
        <v>37</v>
      </c>
      <c r="G34" s="39"/>
      <c r="H34" s="39"/>
      <c r="I34" s="155" t="s">
        <v>36</v>
      </c>
      <c r="J34" s="155" t="s">
        <v>38</v>
      </c>
      <c r="K34" s="39"/>
      <c r="L34" s="14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56" t="s">
        <v>39</v>
      </c>
      <c r="E35" s="143" t="s">
        <v>40</v>
      </c>
      <c r="F35" s="157">
        <f>ROUND((SUM(BE93:BE308)),  2)</f>
        <v>0</v>
      </c>
      <c r="G35" s="39"/>
      <c r="H35" s="39"/>
      <c r="I35" s="158">
        <v>0.20999999999999999</v>
      </c>
      <c r="J35" s="157">
        <f>ROUND(((SUM(BE93:BE308))*I35),  2)</f>
        <v>0</v>
      </c>
      <c r="K35" s="39"/>
      <c r="L35" s="14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43" t="s">
        <v>41</v>
      </c>
      <c r="F36" s="157">
        <f>ROUND((SUM(BF93:BF308)),  2)</f>
        <v>0</v>
      </c>
      <c r="G36" s="39"/>
      <c r="H36" s="39"/>
      <c r="I36" s="158">
        <v>0.14999999999999999</v>
      </c>
      <c r="J36" s="157">
        <f>ROUND(((SUM(BF93:BF308))*I36),  2)</f>
        <v>0</v>
      </c>
      <c r="K36" s="39"/>
      <c r="L36" s="14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3" t="s">
        <v>42</v>
      </c>
      <c r="F37" s="157">
        <f>ROUND((SUM(BG93:BG308)),  2)</f>
        <v>0</v>
      </c>
      <c r="G37" s="39"/>
      <c r="H37" s="39"/>
      <c r="I37" s="158">
        <v>0.20999999999999999</v>
      </c>
      <c r="J37" s="157">
        <f>0</f>
        <v>0</v>
      </c>
      <c r="K37" s="39"/>
      <c r="L37" s="14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43" t="s">
        <v>43</v>
      </c>
      <c r="F38" s="157">
        <f>ROUND((SUM(BH93:BH308)),  2)</f>
        <v>0</v>
      </c>
      <c r="G38" s="39"/>
      <c r="H38" s="39"/>
      <c r="I38" s="158">
        <v>0.14999999999999999</v>
      </c>
      <c r="J38" s="157">
        <f>0</f>
        <v>0</v>
      </c>
      <c r="K38" s="39"/>
      <c r="L38" s="14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3" t="s">
        <v>44</v>
      </c>
      <c r="F39" s="157">
        <f>ROUND((SUM(BI93:BI308)),  2)</f>
        <v>0</v>
      </c>
      <c r="G39" s="39"/>
      <c r="H39" s="39"/>
      <c r="I39" s="158">
        <v>0</v>
      </c>
      <c r="J39" s="157">
        <f>0</f>
        <v>0</v>
      </c>
      <c r="K39" s="39"/>
      <c r="L39" s="14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14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59"/>
      <c r="D41" s="160" t="s">
        <v>45</v>
      </c>
      <c r="E41" s="161"/>
      <c r="F41" s="161"/>
      <c r="G41" s="162" t="s">
        <v>46</v>
      </c>
      <c r="H41" s="163" t="s">
        <v>47</v>
      </c>
      <c r="I41" s="161"/>
      <c r="J41" s="164">
        <f>SUM(J32:J39)</f>
        <v>0</v>
      </c>
      <c r="K41" s="165"/>
      <c r="L41" s="145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166"/>
      <c r="C42" s="167"/>
      <c r="D42" s="167"/>
      <c r="E42" s="167"/>
      <c r="F42" s="167"/>
      <c r="G42" s="167"/>
      <c r="H42" s="167"/>
      <c r="I42" s="167"/>
      <c r="J42" s="167"/>
      <c r="K42" s="167"/>
      <c r="L42" s="145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6" s="2" customFormat="1" ht="6.96" customHeight="1">
      <c r="A46" s="39"/>
      <c r="B46" s="168"/>
      <c r="C46" s="169"/>
      <c r="D46" s="169"/>
      <c r="E46" s="169"/>
      <c r="F46" s="169"/>
      <c r="G46" s="169"/>
      <c r="H46" s="169"/>
      <c r="I46" s="169"/>
      <c r="J46" s="169"/>
      <c r="K46" s="169"/>
      <c r="L46" s="14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24.96" customHeight="1">
      <c r="A47" s="39"/>
      <c r="B47" s="40"/>
      <c r="C47" s="24" t="s">
        <v>99</v>
      </c>
      <c r="D47" s="41"/>
      <c r="E47" s="41"/>
      <c r="F47" s="41"/>
      <c r="G47" s="41"/>
      <c r="H47" s="41"/>
      <c r="I47" s="41"/>
      <c r="J47" s="41"/>
      <c r="K47" s="41"/>
      <c r="L47" s="14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14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16</v>
      </c>
      <c r="D49" s="41"/>
      <c r="E49" s="41"/>
      <c r="F49" s="41"/>
      <c r="G49" s="41"/>
      <c r="H49" s="41"/>
      <c r="I49" s="41"/>
      <c r="J49" s="41"/>
      <c r="K49" s="41"/>
      <c r="L49" s="14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170" t="str">
        <f>E7</f>
        <v>Rekonstrukce malé vodní nádrže a přístupové polní cesty C1 v k.ú. Kosoř, SO-01 Malá vodní nádrž</v>
      </c>
      <c r="F50" s="33"/>
      <c r="G50" s="33"/>
      <c r="H50" s="33"/>
      <c r="I50" s="41"/>
      <c r="J50" s="41"/>
      <c r="K50" s="41"/>
      <c r="L50" s="14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1" customFormat="1" ht="12" customHeight="1">
      <c r="B51" s="22"/>
      <c r="C51" s="33" t="s">
        <v>97</v>
      </c>
      <c r="D51" s="23"/>
      <c r="E51" s="23"/>
      <c r="F51" s="23"/>
      <c r="G51" s="23"/>
      <c r="H51" s="23"/>
      <c r="I51" s="23"/>
      <c r="J51" s="23"/>
      <c r="K51" s="23"/>
      <c r="L51" s="21"/>
    </row>
    <row r="52" s="2" customFormat="1" ht="16.5" customHeight="1">
      <c r="A52" s="39"/>
      <c r="B52" s="40"/>
      <c r="C52" s="41"/>
      <c r="D52" s="41"/>
      <c r="E52" s="170" t="s">
        <v>177</v>
      </c>
      <c r="F52" s="41"/>
      <c r="G52" s="41"/>
      <c r="H52" s="41"/>
      <c r="I52" s="41"/>
      <c r="J52" s="41"/>
      <c r="K52" s="41"/>
      <c r="L52" s="14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12" customHeight="1">
      <c r="A53" s="39"/>
      <c r="B53" s="40"/>
      <c r="C53" s="33" t="s">
        <v>178</v>
      </c>
      <c r="D53" s="41"/>
      <c r="E53" s="41"/>
      <c r="F53" s="41"/>
      <c r="G53" s="41"/>
      <c r="H53" s="41"/>
      <c r="I53" s="41"/>
      <c r="J53" s="41"/>
      <c r="K53" s="41"/>
      <c r="L53" s="14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6.5" customHeight="1">
      <c r="A54" s="39"/>
      <c r="B54" s="40"/>
      <c r="C54" s="41"/>
      <c r="D54" s="41"/>
      <c r="E54" s="70" t="str">
        <f>E11</f>
        <v>SO-01.2 - Rekonstrukce hráze</v>
      </c>
      <c r="F54" s="41"/>
      <c r="G54" s="41"/>
      <c r="H54" s="41"/>
      <c r="I54" s="41"/>
      <c r="J54" s="41"/>
      <c r="K54" s="41"/>
      <c r="L54" s="14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6.96" customHeight="1">
      <c r="A55" s="39"/>
      <c r="B55" s="40"/>
      <c r="C55" s="41"/>
      <c r="D55" s="41"/>
      <c r="E55" s="41"/>
      <c r="F55" s="41"/>
      <c r="G55" s="41"/>
      <c r="H55" s="41"/>
      <c r="I55" s="41"/>
      <c r="J55" s="41"/>
      <c r="K55" s="41"/>
      <c r="L55" s="14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2" customHeight="1">
      <c r="A56" s="39"/>
      <c r="B56" s="40"/>
      <c r="C56" s="33" t="s">
        <v>21</v>
      </c>
      <c r="D56" s="41"/>
      <c r="E56" s="41"/>
      <c r="F56" s="28" t="str">
        <f>F14</f>
        <v xml:space="preserve"> </v>
      </c>
      <c r="G56" s="41"/>
      <c r="H56" s="41"/>
      <c r="I56" s="33" t="s">
        <v>23</v>
      </c>
      <c r="J56" s="73" t="str">
        <f>IF(J14="","",J14)</f>
        <v>1. 2. 2023</v>
      </c>
      <c r="K56" s="41"/>
      <c r="L56" s="14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6.96" customHeight="1">
      <c r="A57" s="39"/>
      <c r="B57" s="40"/>
      <c r="C57" s="41"/>
      <c r="D57" s="41"/>
      <c r="E57" s="41"/>
      <c r="F57" s="41"/>
      <c r="G57" s="41"/>
      <c r="H57" s="41"/>
      <c r="I57" s="41"/>
      <c r="J57" s="41"/>
      <c r="K57" s="41"/>
      <c r="L57" s="14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5.15" customHeight="1">
      <c r="A58" s="39"/>
      <c r="B58" s="40"/>
      <c r="C58" s="33" t="s">
        <v>25</v>
      </c>
      <c r="D58" s="41"/>
      <c r="E58" s="41"/>
      <c r="F58" s="28" t="str">
        <f>E17</f>
        <v xml:space="preserve"> </v>
      </c>
      <c r="G58" s="41"/>
      <c r="H58" s="41"/>
      <c r="I58" s="33" t="s">
        <v>30</v>
      </c>
      <c r="J58" s="37" t="str">
        <f>E23</f>
        <v xml:space="preserve"> </v>
      </c>
      <c r="K58" s="41"/>
      <c r="L58" s="14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15.15" customHeight="1">
      <c r="A59" s="39"/>
      <c r="B59" s="40"/>
      <c r="C59" s="33" t="s">
        <v>28</v>
      </c>
      <c r="D59" s="41"/>
      <c r="E59" s="41"/>
      <c r="F59" s="28" t="str">
        <f>IF(E20="","",E20)</f>
        <v>Vyplň údaj</v>
      </c>
      <c r="G59" s="41"/>
      <c r="H59" s="41"/>
      <c r="I59" s="33" t="s">
        <v>32</v>
      </c>
      <c r="J59" s="37" t="str">
        <f>E26</f>
        <v xml:space="preserve"> </v>
      </c>
      <c r="K59" s="41"/>
      <c r="L59" s="14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0.32" customHeight="1">
      <c r="A60" s="39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145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29.28" customHeight="1">
      <c r="A61" s="39"/>
      <c r="B61" s="40"/>
      <c r="C61" s="171" t="s">
        <v>100</v>
      </c>
      <c r="D61" s="172"/>
      <c r="E61" s="172"/>
      <c r="F61" s="172"/>
      <c r="G61" s="172"/>
      <c r="H61" s="172"/>
      <c r="I61" s="172"/>
      <c r="J61" s="173" t="s">
        <v>101</v>
      </c>
      <c r="K61" s="172"/>
      <c r="L61" s="145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10.32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45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22.8" customHeight="1">
      <c r="A63" s="39"/>
      <c r="B63" s="40"/>
      <c r="C63" s="174" t="s">
        <v>67</v>
      </c>
      <c r="D63" s="41"/>
      <c r="E63" s="41"/>
      <c r="F63" s="41"/>
      <c r="G63" s="41"/>
      <c r="H63" s="41"/>
      <c r="I63" s="41"/>
      <c r="J63" s="103">
        <f>J93</f>
        <v>0</v>
      </c>
      <c r="K63" s="41"/>
      <c r="L63" s="14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U63" s="18" t="s">
        <v>102</v>
      </c>
    </row>
    <row r="64" s="9" customFormat="1" ht="24.96" customHeight="1">
      <c r="A64" s="9"/>
      <c r="B64" s="175"/>
      <c r="C64" s="176"/>
      <c r="D64" s="177" t="s">
        <v>180</v>
      </c>
      <c r="E64" s="178"/>
      <c r="F64" s="178"/>
      <c r="G64" s="178"/>
      <c r="H64" s="178"/>
      <c r="I64" s="178"/>
      <c r="J64" s="179">
        <f>J94</f>
        <v>0</v>
      </c>
      <c r="K64" s="176"/>
      <c r="L64" s="180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2" customFormat="1" ht="19.92" customHeight="1">
      <c r="A65" s="12"/>
      <c r="B65" s="224"/>
      <c r="C65" s="126"/>
      <c r="D65" s="225" t="s">
        <v>181</v>
      </c>
      <c r="E65" s="226"/>
      <c r="F65" s="226"/>
      <c r="G65" s="226"/>
      <c r="H65" s="226"/>
      <c r="I65" s="226"/>
      <c r="J65" s="227">
        <f>J95</f>
        <v>0</v>
      </c>
      <c r="K65" s="126"/>
      <c r="L65" s="228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</row>
    <row r="66" s="12" customFormat="1" ht="19.92" customHeight="1">
      <c r="A66" s="12"/>
      <c r="B66" s="224"/>
      <c r="C66" s="126"/>
      <c r="D66" s="225" t="s">
        <v>182</v>
      </c>
      <c r="E66" s="226"/>
      <c r="F66" s="226"/>
      <c r="G66" s="226"/>
      <c r="H66" s="226"/>
      <c r="I66" s="226"/>
      <c r="J66" s="227">
        <f>J262</f>
        <v>0</v>
      </c>
      <c r="K66" s="126"/>
      <c r="L66" s="228"/>
      <c r="S66" s="12"/>
      <c r="T66" s="12"/>
      <c r="U66" s="12"/>
      <c r="V66" s="12"/>
      <c r="W66" s="12"/>
      <c r="X66" s="12"/>
      <c r="Y66" s="12"/>
      <c r="Z66" s="12"/>
      <c r="AA66" s="12"/>
      <c r="AB66" s="12"/>
      <c r="AC66" s="12"/>
      <c r="AD66" s="12"/>
      <c r="AE66" s="12"/>
    </row>
    <row r="67" s="12" customFormat="1" ht="19.92" customHeight="1">
      <c r="A67" s="12"/>
      <c r="B67" s="224"/>
      <c r="C67" s="126"/>
      <c r="D67" s="225" t="s">
        <v>295</v>
      </c>
      <c r="E67" s="226"/>
      <c r="F67" s="226"/>
      <c r="G67" s="226"/>
      <c r="H67" s="226"/>
      <c r="I67" s="226"/>
      <c r="J67" s="227">
        <f>J280</f>
        <v>0</v>
      </c>
      <c r="K67" s="126"/>
      <c r="L67" s="228"/>
      <c r="S67" s="12"/>
      <c r="T67" s="12"/>
      <c r="U67" s="12"/>
      <c r="V67" s="12"/>
      <c r="W67" s="12"/>
      <c r="X67" s="12"/>
      <c r="Y67" s="12"/>
      <c r="Z67" s="12"/>
      <c r="AA67" s="12"/>
      <c r="AB67" s="12"/>
      <c r="AC67" s="12"/>
      <c r="AD67" s="12"/>
      <c r="AE67" s="12"/>
    </row>
    <row r="68" s="12" customFormat="1" ht="19.92" customHeight="1">
      <c r="A68" s="12"/>
      <c r="B68" s="224"/>
      <c r="C68" s="126"/>
      <c r="D68" s="225" t="s">
        <v>296</v>
      </c>
      <c r="E68" s="226"/>
      <c r="F68" s="226"/>
      <c r="G68" s="226"/>
      <c r="H68" s="226"/>
      <c r="I68" s="226"/>
      <c r="J68" s="227">
        <f>J284</f>
        <v>0</v>
      </c>
      <c r="K68" s="126"/>
      <c r="L68" s="228"/>
      <c r="S68" s="12"/>
      <c r="T68" s="12"/>
      <c r="U68" s="12"/>
      <c r="V68" s="12"/>
      <c r="W68" s="12"/>
      <c r="X68" s="12"/>
      <c r="Y68" s="12"/>
      <c r="Z68" s="12"/>
      <c r="AA68" s="12"/>
      <c r="AB68" s="12"/>
      <c r="AC68" s="12"/>
      <c r="AD68" s="12"/>
      <c r="AE68" s="12"/>
    </row>
    <row r="69" s="12" customFormat="1" ht="19.92" customHeight="1">
      <c r="A69" s="12"/>
      <c r="B69" s="224"/>
      <c r="C69" s="126"/>
      <c r="D69" s="225" t="s">
        <v>297</v>
      </c>
      <c r="E69" s="226"/>
      <c r="F69" s="226"/>
      <c r="G69" s="226"/>
      <c r="H69" s="226"/>
      <c r="I69" s="226"/>
      <c r="J69" s="227">
        <f>J293</f>
        <v>0</v>
      </c>
      <c r="K69" s="126"/>
      <c r="L69" s="228"/>
      <c r="S69" s="12"/>
      <c r="T69" s="12"/>
      <c r="U69" s="12"/>
      <c r="V69" s="12"/>
      <c r="W69" s="12"/>
      <c r="X69" s="12"/>
      <c r="Y69" s="12"/>
      <c r="Z69" s="12"/>
      <c r="AA69" s="12"/>
      <c r="AB69" s="12"/>
      <c r="AC69" s="12"/>
      <c r="AD69" s="12"/>
      <c r="AE69" s="12"/>
    </row>
    <row r="70" s="12" customFormat="1" ht="19.92" customHeight="1">
      <c r="A70" s="12"/>
      <c r="B70" s="224"/>
      <c r="C70" s="126"/>
      <c r="D70" s="225" t="s">
        <v>183</v>
      </c>
      <c r="E70" s="226"/>
      <c r="F70" s="226"/>
      <c r="G70" s="226"/>
      <c r="H70" s="226"/>
      <c r="I70" s="226"/>
      <c r="J70" s="227">
        <f>J297</f>
        <v>0</v>
      </c>
      <c r="K70" s="126"/>
      <c r="L70" s="228"/>
      <c r="S70" s="12"/>
      <c r="T70" s="12"/>
      <c r="U70" s="12"/>
      <c r="V70" s="12"/>
      <c r="W70" s="12"/>
      <c r="X70" s="12"/>
      <c r="Y70" s="12"/>
      <c r="Z70" s="12"/>
      <c r="AA70" s="12"/>
      <c r="AB70" s="12"/>
      <c r="AC70" s="12"/>
      <c r="AD70" s="12"/>
      <c r="AE70" s="12"/>
    </row>
    <row r="71" s="12" customFormat="1" ht="19.92" customHeight="1">
      <c r="A71" s="12"/>
      <c r="B71" s="224"/>
      <c r="C71" s="126"/>
      <c r="D71" s="225" t="s">
        <v>184</v>
      </c>
      <c r="E71" s="226"/>
      <c r="F71" s="226"/>
      <c r="G71" s="226"/>
      <c r="H71" s="226"/>
      <c r="I71" s="226"/>
      <c r="J71" s="227">
        <f>J306</f>
        <v>0</v>
      </c>
      <c r="K71" s="126"/>
      <c r="L71" s="228"/>
      <c r="S71" s="12"/>
      <c r="T71" s="12"/>
      <c r="U71" s="12"/>
      <c r="V71" s="12"/>
      <c r="W71" s="12"/>
      <c r="X71" s="12"/>
      <c r="Y71" s="12"/>
      <c r="Z71" s="12"/>
      <c r="AA71" s="12"/>
      <c r="AB71" s="12"/>
      <c r="AC71" s="12"/>
      <c r="AD71" s="12"/>
      <c r="AE71" s="12"/>
    </row>
    <row r="72" s="2" customFormat="1" ht="21.84" customHeight="1">
      <c r="A72" s="39"/>
      <c r="B72" s="40"/>
      <c r="C72" s="41"/>
      <c r="D72" s="41"/>
      <c r="E72" s="41"/>
      <c r="F72" s="41"/>
      <c r="G72" s="41"/>
      <c r="H72" s="41"/>
      <c r="I72" s="41"/>
      <c r="J72" s="41"/>
      <c r="K72" s="41"/>
      <c r="L72" s="14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6.96" customHeight="1">
      <c r="A73" s="39"/>
      <c r="B73" s="60"/>
      <c r="C73" s="61"/>
      <c r="D73" s="61"/>
      <c r="E73" s="61"/>
      <c r="F73" s="61"/>
      <c r="G73" s="61"/>
      <c r="H73" s="61"/>
      <c r="I73" s="61"/>
      <c r="J73" s="61"/>
      <c r="K73" s="61"/>
      <c r="L73" s="14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7" s="2" customFormat="1" ht="6.96" customHeight="1">
      <c r="A77" s="39"/>
      <c r="B77" s="62"/>
      <c r="C77" s="63"/>
      <c r="D77" s="63"/>
      <c r="E77" s="63"/>
      <c r="F77" s="63"/>
      <c r="G77" s="63"/>
      <c r="H77" s="63"/>
      <c r="I77" s="63"/>
      <c r="J77" s="63"/>
      <c r="K77" s="63"/>
      <c r="L77" s="14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24.96" customHeight="1">
      <c r="A78" s="39"/>
      <c r="B78" s="40"/>
      <c r="C78" s="24" t="s">
        <v>104</v>
      </c>
      <c r="D78" s="41"/>
      <c r="E78" s="41"/>
      <c r="F78" s="41"/>
      <c r="G78" s="41"/>
      <c r="H78" s="41"/>
      <c r="I78" s="41"/>
      <c r="J78" s="41"/>
      <c r="K78" s="41"/>
      <c r="L78" s="14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6.96" customHeight="1">
      <c r="A79" s="39"/>
      <c r="B79" s="40"/>
      <c r="C79" s="41"/>
      <c r="D79" s="41"/>
      <c r="E79" s="41"/>
      <c r="F79" s="41"/>
      <c r="G79" s="41"/>
      <c r="H79" s="41"/>
      <c r="I79" s="41"/>
      <c r="J79" s="41"/>
      <c r="K79" s="41"/>
      <c r="L79" s="14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2" customHeight="1">
      <c r="A80" s="39"/>
      <c r="B80" s="40"/>
      <c r="C80" s="33" t="s">
        <v>16</v>
      </c>
      <c r="D80" s="41"/>
      <c r="E80" s="41"/>
      <c r="F80" s="41"/>
      <c r="G80" s="41"/>
      <c r="H80" s="41"/>
      <c r="I80" s="41"/>
      <c r="J80" s="41"/>
      <c r="K80" s="41"/>
      <c r="L80" s="14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6.5" customHeight="1">
      <c r="A81" s="39"/>
      <c r="B81" s="40"/>
      <c r="C81" s="41"/>
      <c r="D81" s="41"/>
      <c r="E81" s="170" t="str">
        <f>E7</f>
        <v>Rekonstrukce malé vodní nádrže a přístupové polní cesty C1 v k.ú. Kosoř, SO-01 Malá vodní nádrž</v>
      </c>
      <c r="F81" s="33"/>
      <c r="G81" s="33"/>
      <c r="H81" s="33"/>
      <c r="I81" s="41"/>
      <c r="J81" s="41"/>
      <c r="K81" s="41"/>
      <c r="L81" s="14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1" customFormat="1" ht="12" customHeight="1">
      <c r="B82" s="22"/>
      <c r="C82" s="33" t="s">
        <v>97</v>
      </c>
      <c r="D82" s="23"/>
      <c r="E82" s="23"/>
      <c r="F82" s="23"/>
      <c r="G82" s="23"/>
      <c r="H82" s="23"/>
      <c r="I82" s="23"/>
      <c r="J82" s="23"/>
      <c r="K82" s="23"/>
      <c r="L82" s="21"/>
    </row>
    <row r="83" s="2" customFormat="1" ht="16.5" customHeight="1">
      <c r="A83" s="39"/>
      <c r="B83" s="40"/>
      <c r="C83" s="41"/>
      <c r="D83" s="41"/>
      <c r="E83" s="170" t="s">
        <v>177</v>
      </c>
      <c r="F83" s="41"/>
      <c r="G83" s="41"/>
      <c r="H83" s="41"/>
      <c r="I83" s="41"/>
      <c r="J83" s="41"/>
      <c r="K83" s="41"/>
      <c r="L83" s="14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178</v>
      </c>
      <c r="D84" s="41"/>
      <c r="E84" s="41"/>
      <c r="F84" s="41"/>
      <c r="G84" s="41"/>
      <c r="H84" s="41"/>
      <c r="I84" s="41"/>
      <c r="J84" s="41"/>
      <c r="K84" s="41"/>
      <c r="L84" s="14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70" t="str">
        <f>E11</f>
        <v>SO-01.2 - Rekonstrukce hráze</v>
      </c>
      <c r="F85" s="41"/>
      <c r="G85" s="41"/>
      <c r="H85" s="41"/>
      <c r="I85" s="41"/>
      <c r="J85" s="41"/>
      <c r="K85" s="41"/>
      <c r="L85" s="14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145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2" customHeight="1">
      <c r="A87" s="39"/>
      <c r="B87" s="40"/>
      <c r="C87" s="33" t="s">
        <v>21</v>
      </c>
      <c r="D87" s="41"/>
      <c r="E87" s="41"/>
      <c r="F87" s="28" t="str">
        <f>F14</f>
        <v xml:space="preserve"> </v>
      </c>
      <c r="G87" s="41"/>
      <c r="H87" s="41"/>
      <c r="I87" s="33" t="s">
        <v>23</v>
      </c>
      <c r="J87" s="73" t="str">
        <f>IF(J14="","",J14)</f>
        <v>1. 2. 2023</v>
      </c>
      <c r="K87" s="41"/>
      <c r="L87" s="145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145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5.15" customHeight="1">
      <c r="A89" s="39"/>
      <c r="B89" s="40"/>
      <c r="C89" s="33" t="s">
        <v>25</v>
      </c>
      <c r="D89" s="41"/>
      <c r="E89" s="41"/>
      <c r="F89" s="28" t="str">
        <f>E17</f>
        <v xml:space="preserve"> </v>
      </c>
      <c r="G89" s="41"/>
      <c r="H89" s="41"/>
      <c r="I89" s="33" t="s">
        <v>30</v>
      </c>
      <c r="J89" s="37" t="str">
        <f>E23</f>
        <v xml:space="preserve"> </v>
      </c>
      <c r="K89" s="41"/>
      <c r="L89" s="145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15.15" customHeight="1">
      <c r="A90" s="39"/>
      <c r="B90" s="40"/>
      <c r="C90" s="33" t="s">
        <v>28</v>
      </c>
      <c r="D90" s="41"/>
      <c r="E90" s="41"/>
      <c r="F90" s="28" t="str">
        <f>IF(E20="","",E20)</f>
        <v>Vyplň údaj</v>
      </c>
      <c r="G90" s="41"/>
      <c r="H90" s="41"/>
      <c r="I90" s="33" t="s">
        <v>32</v>
      </c>
      <c r="J90" s="37" t="str">
        <f>E26</f>
        <v xml:space="preserve"> </v>
      </c>
      <c r="K90" s="41"/>
      <c r="L90" s="145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0.32" customHeight="1">
      <c r="A91" s="39"/>
      <c r="B91" s="40"/>
      <c r="C91" s="41"/>
      <c r="D91" s="41"/>
      <c r="E91" s="41"/>
      <c r="F91" s="41"/>
      <c r="G91" s="41"/>
      <c r="H91" s="41"/>
      <c r="I91" s="41"/>
      <c r="J91" s="41"/>
      <c r="K91" s="41"/>
      <c r="L91" s="145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10" customFormat="1" ht="29.28" customHeight="1">
      <c r="A92" s="181"/>
      <c r="B92" s="182"/>
      <c r="C92" s="183" t="s">
        <v>105</v>
      </c>
      <c r="D92" s="184" t="s">
        <v>54</v>
      </c>
      <c r="E92" s="184" t="s">
        <v>50</v>
      </c>
      <c r="F92" s="184" t="s">
        <v>51</v>
      </c>
      <c r="G92" s="184" t="s">
        <v>106</v>
      </c>
      <c r="H92" s="184" t="s">
        <v>107</v>
      </c>
      <c r="I92" s="184" t="s">
        <v>108</v>
      </c>
      <c r="J92" s="184" t="s">
        <v>101</v>
      </c>
      <c r="K92" s="185" t="s">
        <v>109</v>
      </c>
      <c r="L92" s="186"/>
      <c r="M92" s="93" t="s">
        <v>19</v>
      </c>
      <c r="N92" s="94" t="s">
        <v>39</v>
      </c>
      <c r="O92" s="94" t="s">
        <v>110</v>
      </c>
      <c r="P92" s="94" t="s">
        <v>111</v>
      </c>
      <c r="Q92" s="94" t="s">
        <v>112</v>
      </c>
      <c r="R92" s="94" t="s">
        <v>113</v>
      </c>
      <c r="S92" s="94" t="s">
        <v>114</v>
      </c>
      <c r="T92" s="95" t="s">
        <v>115</v>
      </c>
      <c r="U92" s="181"/>
      <c r="V92" s="181"/>
      <c r="W92" s="181"/>
      <c r="X92" s="181"/>
      <c r="Y92" s="181"/>
      <c r="Z92" s="181"/>
      <c r="AA92" s="181"/>
      <c r="AB92" s="181"/>
      <c r="AC92" s="181"/>
      <c r="AD92" s="181"/>
      <c r="AE92" s="181"/>
    </row>
    <row r="93" s="2" customFormat="1" ht="22.8" customHeight="1">
      <c r="A93" s="39"/>
      <c r="B93" s="40"/>
      <c r="C93" s="100" t="s">
        <v>116</v>
      </c>
      <c r="D93" s="41"/>
      <c r="E93" s="41"/>
      <c r="F93" s="41"/>
      <c r="G93" s="41"/>
      <c r="H93" s="41"/>
      <c r="I93" s="41"/>
      <c r="J93" s="187">
        <f>BK93</f>
        <v>0</v>
      </c>
      <c r="K93" s="41"/>
      <c r="L93" s="45"/>
      <c r="M93" s="96"/>
      <c r="N93" s="188"/>
      <c r="O93" s="97"/>
      <c r="P93" s="189">
        <f>P94</f>
        <v>0</v>
      </c>
      <c r="Q93" s="97"/>
      <c r="R93" s="189">
        <f>R94</f>
        <v>1132.868534</v>
      </c>
      <c r="S93" s="97"/>
      <c r="T93" s="190">
        <f>T94</f>
        <v>20.199999999999999</v>
      </c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T93" s="18" t="s">
        <v>68</v>
      </c>
      <c r="AU93" s="18" t="s">
        <v>102</v>
      </c>
      <c r="BK93" s="191">
        <f>BK94</f>
        <v>0</v>
      </c>
    </row>
    <row r="94" s="11" customFormat="1" ht="25.92" customHeight="1">
      <c r="A94" s="11"/>
      <c r="B94" s="192"/>
      <c r="C94" s="193"/>
      <c r="D94" s="194" t="s">
        <v>68</v>
      </c>
      <c r="E94" s="195" t="s">
        <v>185</v>
      </c>
      <c r="F94" s="195" t="s">
        <v>186</v>
      </c>
      <c r="G94" s="193"/>
      <c r="H94" s="193"/>
      <c r="I94" s="196"/>
      <c r="J94" s="197">
        <f>BK94</f>
        <v>0</v>
      </c>
      <c r="K94" s="193"/>
      <c r="L94" s="198"/>
      <c r="M94" s="199"/>
      <c r="N94" s="200"/>
      <c r="O94" s="200"/>
      <c r="P94" s="201">
        <f>P95+P262+P280+P284+P293+P297+P306</f>
        <v>0</v>
      </c>
      <c r="Q94" s="200"/>
      <c r="R94" s="201">
        <f>R95+R262+R280+R284+R293+R297+R306</f>
        <v>1132.868534</v>
      </c>
      <c r="S94" s="200"/>
      <c r="T94" s="202">
        <f>T95+T262+T280+T284+T293+T297+T306</f>
        <v>20.199999999999999</v>
      </c>
      <c r="U94" s="11"/>
      <c r="V94" s="11"/>
      <c r="W94" s="11"/>
      <c r="X94" s="11"/>
      <c r="Y94" s="11"/>
      <c r="Z94" s="11"/>
      <c r="AA94" s="11"/>
      <c r="AB94" s="11"/>
      <c r="AC94" s="11"/>
      <c r="AD94" s="11"/>
      <c r="AE94" s="11"/>
      <c r="AR94" s="203" t="s">
        <v>77</v>
      </c>
      <c r="AT94" s="204" t="s">
        <v>68</v>
      </c>
      <c r="AU94" s="204" t="s">
        <v>69</v>
      </c>
      <c r="AY94" s="203" t="s">
        <v>120</v>
      </c>
      <c r="BK94" s="205">
        <f>BK95+BK262+BK280+BK284+BK293+BK297+BK306</f>
        <v>0</v>
      </c>
    </row>
    <row r="95" s="11" customFormat="1" ht="22.8" customHeight="1">
      <c r="A95" s="11"/>
      <c r="B95" s="192"/>
      <c r="C95" s="193"/>
      <c r="D95" s="194" t="s">
        <v>68</v>
      </c>
      <c r="E95" s="229" t="s">
        <v>77</v>
      </c>
      <c r="F95" s="229" t="s">
        <v>187</v>
      </c>
      <c r="G95" s="193"/>
      <c r="H95" s="193"/>
      <c r="I95" s="196"/>
      <c r="J95" s="230">
        <f>BK95</f>
        <v>0</v>
      </c>
      <c r="K95" s="193"/>
      <c r="L95" s="198"/>
      <c r="M95" s="199"/>
      <c r="N95" s="200"/>
      <c r="O95" s="200"/>
      <c r="P95" s="201">
        <f>SUM(P96:P261)</f>
        <v>0</v>
      </c>
      <c r="Q95" s="200"/>
      <c r="R95" s="201">
        <f>SUM(R96:R261)</f>
        <v>0.26071</v>
      </c>
      <c r="S95" s="200"/>
      <c r="T95" s="202">
        <f>SUM(T96:T261)</f>
        <v>0</v>
      </c>
      <c r="U95" s="11"/>
      <c r="V95" s="11"/>
      <c r="W95" s="11"/>
      <c r="X95" s="11"/>
      <c r="Y95" s="11"/>
      <c r="Z95" s="11"/>
      <c r="AA95" s="11"/>
      <c r="AB95" s="11"/>
      <c r="AC95" s="11"/>
      <c r="AD95" s="11"/>
      <c r="AE95" s="11"/>
      <c r="AR95" s="203" t="s">
        <v>77</v>
      </c>
      <c r="AT95" s="204" t="s">
        <v>68</v>
      </c>
      <c r="AU95" s="204" t="s">
        <v>77</v>
      </c>
      <c r="AY95" s="203" t="s">
        <v>120</v>
      </c>
      <c r="BK95" s="205">
        <f>SUM(BK96:BK261)</f>
        <v>0</v>
      </c>
    </row>
    <row r="96" s="2" customFormat="1" ht="24.15" customHeight="1">
      <c r="A96" s="39"/>
      <c r="B96" s="40"/>
      <c r="C96" s="206" t="s">
        <v>77</v>
      </c>
      <c r="D96" s="206" t="s">
        <v>121</v>
      </c>
      <c r="E96" s="207" t="s">
        <v>298</v>
      </c>
      <c r="F96" s="208" t="s">
        <v>299</v>
      </c>
      <c r="G96" s="209" t="s">
        <v>300</v>
      </c>
      <c r="H96" s="210">
        <v>2</v>
      </c>
      <c r="I96" s="211"/>
      <c r="J96" s="212">
        <f>ROUND(I96*H96,2)</f>
        <v>0</v>
      </c>
      <c r="K96" s="208" t="s">
        <v>191</v>
      </c>
      <c r="L96" s="45"/>
      <c r="M96" s="213" t="s">
        <v>19</v>
      </c>
      <c r="N96" s="214" t="s">
        <v>40</v>
      </c>
      <c r="O96" s="85"/>
      <c r="P96" s="215">
        <f>O96*H96</f>
        <v>0</v>
      </c>
      <c r="Q96" s="215">
        <v>0</v>
      </c>
      <c r="R96" s="215">
        <f>Q96*H96</f>
        <v>0</v>
      </c>
      <c r="S96" s="215">
        <v>0</v>
      </c>
      <c r="T96" s="216">
        <f>S96*H96</f>
        <v>0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R96" s="217" t="s">
        <v>119</v>
      </c>
      <c r="AT96" s="217" t="s">
        <v>121</v>
      </c>
      <c r="AU96" s="217" t="s">
        <v>79</v>
      </c>
      <c r="AY96" s="18" t="s">
        <v>120</v>
      </c>
      <c r="BE96" s="218">
        <f>IF(N96="základní",J96,0)</f>
        <v>0</v>
      </c>
      <c r="BF96" s="218">
        <f>IF(N96="snížená",J96,0)</f>
        <v>0</v>
      </c>
      <c r="BG96" s="218">
        <f>IF(N96="zákl. přenesená",J96,0)</f>
        <v>0</v>
      </c>
      <c r="BH96" s="218">
        <f>IF(N96="sníž. přenesená",J96,0)</f>
        <v>0</v>
      </c>
      <c r="BI96" s="218">
        <f>IF(N96="nulová",J96,0)</f>
        <v>0</v>
      </c>
      <c r="BJ96" s="18" t="s">
        <v>77</v>
      </c>
      <c r="BK96" s="218">
        <f>ROUND(I96*H96,2)</f>
        <v>0</v>
      </c>
      <c r="BL96" s="18" t="s">
        <v>119</v>
      </c>
      <c r="BM96" s="217" t="s">
        <v>301</v>
      </c>
    </row>
    <row r="97" s="2" customFormat="1">
      <c r="A97" s="39"/>
      <c r="B97" s="40"/>
      <c r="C97" s="41"/>
      <c r="D97" s="231" t="s">
        <v>193</v>
      </c>
      <c r="E97" s="41"/>
      <c r="F97" s="232" t="s">
        <v>302</v>
      </c>
      <c r="G97" s="41"/>
      <c r="H97" s="41"/>
      <c r="I97" s="233"/>
      <c r="J97" s="41"/>
      <c r="K97" s="41"/>
      <c r="L97" s="45"/>
      <c r="M97" s="234"/>
      <c r="N97" s="235"/>
      <c r="O97" s="85"/>
      <c r="P97" s="85"/>
      <c r="Q97" s="85"/>
      <c r="R97" s="85"/>
      <c r="S97" s="85"/>
      <c r="T97" s="86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T97" s="18" t="s">
        <v>193</v>
      </c>
      <c r="AU97" s="18" t="s">
        <v>79</v>
      </c>
    </row>
    <row r="98" s="13" customFormat="1">
      <c r="A98" s="13"/>
      <c r="B98" s="236"/>
      <c r="C98" s="237"/>
      <c r="D98" s="238" t="s">
        <v>195</v>
      </c>
      <c r="E98" s="239" t="s">
        <v>19</v>
      </c>
      <c r="F98" s="240" t="s">
        <v>79</v>
      </c>
      <c r="G98" s="237"/>
      <c r="H98" s="241">
        <v>2</v>
      </c>
      <c r="I98" s="242"/>
      <c r="J98" s="237"/>
      <c r="K98" s="237"/>
      <c r="L98" s="243"/>
      <c r="M98" s="244"/>
      <c r="N98" s="245"/>
      <c r="O98" s="245"/>
      <c r="P98" s="245"/>
      <c r="Q98" s="245"/>
      <c r="R98" s="245"/>
      <c r="S98" s="245"/>
      <c r="T98" s="246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47" t="s">
        <v>195</v>
      </c>
      <c r="AU98" s="247" t="s">
        <v>79</v>
      </c>
      <c r="AV98" s="13" t="s">
        <v>79</v>
      </c>
      <c r="AW98" s="13" t="s">
        <v>31</v>
      </c>
      <c r="AX98" s="13" t="s">
        <v>77</v>
      </c>
      <c r="AY98" s="247" t="s">
        <v>120</v>
      </c>
    </row>
    <row r="99" s="2" customFormat="1" ht="24.15" customHeight="1">
      <c r="A99" s="39"/>
      <c r="B99" s="40"/>
      <c r="C99" s="206" t="s">
        <v>79</v>
      </c>
      <c r="D99" s="206" t="s">
        <v>121</v>
      </c>
      <c r="E99" s="207" t="s">
        <v>303</v>
      </c>
      <c r="F99" s="208" t="s">
        <v>304</v>
      </c>
      <c r="G99" s="209" t="s">
        <v>300</v>
      </c>
      <c r="H99" s="210">
        <v>10</v>
      </c>
      <c r="I99" s="211"/>
      <c r="J99" s="212">
        <f>ROUND(I99*H99,2)</f>
        <v>0</v>
      </c>
      <c r="K99" s="208" t="s">
        <v>191</v>
      </c>
      <c r="L99" s="45"/>
      <c r="M99" s="213" t="s">
        <v>19</v>
      </c>
      <c r="N99" s="214" t="s">
        <v>40</v>
      </c>
      <c r="O99" s="85"/>
      <c r="P99" s="215">
        <f>O99*H99</f>
        <v>0</v>
      </c>
      <c r="Q99" s="215">
        <v>0</v>
      </c>
      <c r="R99" s="215">
        <f>Q99*H99</f>
        <v>0</v>
      </c>
      <c r="S99" s="215">
        <v>0</v>
      </c>
      <c r="T99" s="216">
        <f>S99*H99</f>
        <v>0</v>
      </c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R99" s="217" t="s">
        <v>119</v>
      </c>
      <c r="AT99" s="217" t="s">
        <v>121</v>
      </c>
      <c r="AU99" s="217" t="s">
        <v>79</v>
      </c>
      <c r="AY99" s="18" t="s">
        <v>120</v>
      </c>
      <c r="BE99" s="218">
        <f>IF(N99="základní",J99,0)</f>
        <v>0</v>
      </c>
      <c r="BF99" s="218">
        <f>IF(N99="snížená",J99,0)</f>
        <v>0</v>
      </c>
      <c r="BG99" s="218">
        <f>IF(N99="zákl. přenesená",J99,0)</f>
        <v>0</v>
      </c>
      <c r="BH99" s="218">
        <f>IF(N99="sníž. přenesená",J99,0)</f>
        <v>0</v>
      </c>
      <c r="BI99" s="218">
        <f>IF(N99="nulová",J99,0)</f>
        <v>0</v>
      </c>
      <c r="BJ99" s="18" t="s">
        <v>77</v>
      </c>
      <c r="BK99" s="218">
        <f>ROUND(I99*H99,2)</f>
        <v>0</v>
      </c>
      <c r="BL99" s="18" t="s">
        <v>119</v>
      </c>
      <c r="BM99" s="217" t="s">
        <v>305</v>
      </c>
    </row>
    <row r="100" s="2" customFormat="1">
      <c r="A100" s="39"/>
      <c r="B100" s="40"/>
      <c r="C100" s="41"/>
      <c r="D100" s="231" t="s">
        <v>193</v>
      </c>
      <c r="E100" s="41"/>
      <c r="F100" s="232" t="s">
        <v>306</v>
      </c>
      <c r="G100" s="41"/>
      <c r="H100" s="41"/>
      <c r="I100" s="233"/>
      <c r="J100" s="41"/>
      <c r="K100" s="41"/>
      <c r="L100" s="45"/>
      <c r="M100" s="234"/>
      <c r="N100" s="235"/>
      <c r="O100" s="85"/>
      <c r="P100" s="85"/>
      <c r="Q100" s="85"/>
      <c r="R100" s="85"/>
      <c r="S100" s="85"/>
      <c r="T100" s="86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T100" s="18" t="s">
        <v>193</v>
      </c>
      <c r="AU100" s="18" t="s">
        <v>79</v>
      </c>
    </row>
    <row r="101" s="13" customFormat="1">
      <c r="A101" s="13"/>
      <c r="B101" s="236"/>
      <c r="C101" s="237"/>
      <c r="D101" s="238" t="s">
        <v>195</v>
      </c>
      <c r="E101" s="239" t="s">
        <v>19</v>
      </c>
      <c r="F101" s="240" t="s">
        <v>307</v>
      </c>
      <c r="G101" s="237"/>
      <c r="H101" s="241">
        <v>10</v>
      </c>
      <c r="I101" s="242"/>
      <c r="J101" s="237"/>
      <c r="K101" s="237"/>
      <c r="L101" s="243"/>
      <c r="M101" s="244"/>
      <c r="N101" s="245"/>
      <c r="O101" s="245"/>
      <c r="P101" s="245"/>
      <c r="Q101" s="245"/>
      <c r="R101" s="245"/>
      <c r="S101" s="245"/>
      <c r="T101" s="246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47" t="s">
        <v>195</v>
      </c>
      <c r="AU101" s="247" t="s">
        <v>79</v>
      </c>
      <c r="AV101" s="13" t="s">
        <v>79</v>
      </c>
      <c r="AW101" s="13" t="s">
        <v>31</v>
      </c>
      <c r="AX101" s="13" t="s">
        <v>77</v>
      </c>
      <c r="AY101" s="247" t="s">
        <v>120</v>
      </c>
    </row>
    <row r="102" s="2" customFormat="1" ht="24.15" customHeight="1">
      <c r="A102" s="39"/>
      <c r="B102" s="40"/>
      <c r="C102" s="206" t="s">
        <v>130</v>
      </c>
      <c r="D102" s="206" t="s">
        <v>121</v>
      </c>
      <c r="E102" s="207" t="s">
        <v>308</v>
      </c>
      <c r="F102" s="208" t="s">
        <v>309</v>
      </c>
      <c r="G102" s="209" t="s">
        <v>300</v>
      </c>
      <c r="H102" s="210">
        <v>2</v>
      </c>
      <c r="I102" s="211"/>
      <c r="J102" s="212">
        <f>ROUND(I102*H102,2)</f>
        <v>0</v>
      </c>
      <c r="K102" s="208" t="s">
        <v>191</v>
      </c>
      <c r="L102" s="45"/>
      <c r="M102" s="213" t="s">
        <v>19</v>
      </c>
      <c r="N102" s="214" t="s">
        <v>40</v>
      </c>
      <c r="O102" s="85"/>
      <c r="P102" s="215">
        <f>O102*H102</f>
        <v>0</v>
      </c>
      <c r="Q102" s="215">
        <v>0</v>
      </c>
      <c r="R102" s="215">
        <f>Q102*H102</f>
        <v>0</v>
      </c>
      <c r="S102" s="215">
        <v>0</v>
      </c>
      <c r="T102" s="216">
        <f>S102*H102</f>
        <v>0</v>
      </c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R102" s="217" t="s">
        <v>119</v>
      </c>
      <c r="AT102" s="217" t="s">
        <v>121</v>
      </c>
      <c r="AU102" s="217" t="s">
        <v>79</v>
      </c>
      <c r="AY102" s="18" t="s">
        <v>120</v>
      </c>
      <c r="BE102" s="218">
        <f>IF(N102="základní",J102,0)</f>
        <v>0</v>
      </c>
      <c r="BF102" s="218">
        <f>IF(N102="snížená",J102,0)</f>
        <v>0</v>
      </c>
      <c r="BG102" s="218">
        <f>IF(N102="zákl. přenesená",J102,0)</f>
        <v>0</v>
      </c>
      <c r="BH102" s="218">
        <f>IF(N102="sníž. přenesená",J102,0)</f>
        <v>0</v>
      </c>
      <c r="BI102" s="218">
        <f>IF(N102="nulová",J102,0)</f>
        <v>0</v>
      </c>
      <c r="BJ102" s="18" t="s">
        <v>77</v>
      </c>
      <c r="BK102" s="218">
        <f>ROUND(I102*H102,2)</f>
        <v>0</v>
      </c>
      <c r="BL102" s="18" t="s">
        <v>119</v>
      </c>
      <c r="BM102" s="217" t="s">
        <v>310</v>
      </c>
    </row>
    <row r="103" s="2" customFormat="1">
      <c r="A103" s="39"/>
      <c r="B103" s="40"/>
      <c r="C103" s="41"/>
      <c r="D103" s="231" t="s">
        <v>193</v>
      </c>
      <c r="E103" s="41"/>
      <c r="F103" s="232" t="s">
        <v>311</v>
      </c>
      <c r="G103" s="41"/>
      <c r="H103" s="41"/>
      <c r="I103" s="233"/>
      <c r="J103" s="41"/>
      <c r="K103" s="41"/>
      <c r="L103" s="45"/>
      <c r="M103" s="234"/>
      <c r="N103" s="235"/>
      <c r="O103" s="85"/>
      <c r="P103" s="85"/>
      <c r="Q103" s="85"/>
      <c r="R103" s="85"/>
      <c r="S103" s="85"/>
      <c r="T103" s="86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T103" s="18" t="s">
        <v>193</v>
      </c>
      <c r="AU103" s="18" t="s">
        <v>79</v>
      </c>
    </row>
    <row r="104" s="13" customFormat="1">
      <c r="A104" s="13"/>
      <c r="B104" s="236"/>
      <c r="C104" s="237"/>
      <c r="D104" s="238" t="s">
        <v>195</v>
      </c>
      <c r="E104" s="239" t="s">
        <v>19</v>
      </c>
      <c r="F104" s="240" t="s">
        <v>79</v>
      </c>
      <c r="G104" s="237"/>
      <c r="H104" s="241">
        <v>2</v>
      </c>
      <c r="I104" s="242"/>
      <c r="J104" s="237"/>
      <c r="K104" s="237"/>
      <c r="L104" s="243"/>
      <c r="M104" s="244"/>
      <c r="N104" s="245"/>
      <c r="O104" s="245"/>
      <c r="P104" s="245"/>
      <c r="Q104" s="245"/>
      <c r="R104" s="245"/>
      <c r="S104" s="245"/>
      <c r="T104" s="246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47" t="s">
        <v>195</v>
      </c>
      <c r="AU104" s="247" t="s">
        <v>79</v>
      </c>
      <c r="AV104" s="13" t="s">
        <v>79</v>
      </c>
      <c r="AW104" s="13" t="s">
        <v>31</v>
      </c>
      <c r="AX104" s="13" t="s">
        <v>77</v>
      </c>
      <c r="AY104" s="247" t="s">
        <v>120</v>
      </c>
    </row>
    <row r="105" s="2" customFormat="1" ht="24.15" customHeight="1">
      <c r="A105" s="39"/>
      <c r="B105" s="40"/>
      <c r="C105" s="206" t="s">
        <v>119</v>
      </c>
      <c r="D105" s="206" t="s">
        <v>121</v>
      </c>
      <c r="E105" s="207" t="s">
        <v>312</v>
      </c>
      <c r="F105" s="208" t="s">
        <v>313</v>
      </c>
      <c r="G105" s="209" t="s">
        <v>300</v>
      </c>
      <c r="H105" s="210">
        <v>1</v>
      </c>
      <c r="I105" s="211"/>
      <c r="J105" s="212">
        <f>ROUND(I105*H105,2)</f>
        <v>0</v>
      </c>
      <c r="K105" s="208" t="s">
        <v>191</v>
      </c>
      <c r="L105" s="45"/>
      <c r="M105" s="213" t="s">
        <v>19</v>
      </c>
      <c r="N105" s="214" t="s">
        <v>40</v>
      </c>
      <c r="O105" s="85"/>
      <c r="P105" s="215">
        <f>O105*H105</f>
        <v>0</v>
      </c>
      <c r="Q105" s="215">
        <v>0</v>
      </c>
      <c r="R105" s="215">
        <f>Q105*H105</f>
        <v>0</v>
      </c>
      <c r="S105" s="215">
        <v>0</v>
      </c>
      <c r="T105" s="216">
        <f>S105*H105</f>
        <v>0</v>
      </c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R105" s="217" t="s">
        <v>119</v>
      </c>
      <c r="AT105" s="217" t="s">
        <v>121</v>
      </c>
      <c r="AU105" s="217" t="s">
        <v>79</v>
      </c>
      <c r="AY105" s="18" t="s">
        <v>120</v>
      </c>
      <c r="BE105" s="218">
        <f>IF(N105="základní",J105,0)</f>
        <v>0</v>
      </c>
      <c r="BF105" s="218">
        <f>IF(N105="snížená",J105,0)</f>
        <v>0</v>
      </c>
      <c r="BG105" s="218">
        <f>IF(N105="zákl. přenesená",J105,0)</f>
        <v>0</v>
      </c>
      <c r="BH105" s="218">
        <f>IF(N105="sníž. přenesená",J105,0)</f>
        <v>0</v>
      </c>
      <c r="BI105" s="218">
        <f>IF(N105="nulová",J105,0)</f>
        <v>0</v>
      </c>
      <c r="BJ105" s="18" t="s">
        <v>77</v>
      </c>
      <c r="BK105" s="218">
        <f>ROUND(I105*H105,2)</f>
        <v>0</v>
      </c>
      <c r="BL105" s="18" t="s">
        <v>119</v>
      </c>
      <c r="BM105" s="217" t="s">
        <v>314</v>
      </c>
    </row>
    <row r="106" s="2" customFormat="1">
      <c r="A106" s="39"/>
      <c r="B106" s="40"/>
      <c r="C106" s="41"/>
      <c r="D106" s="231" t="s">
        <v>193</v>
      </c>
      <c r="E106" s="41"/>
      <c r="F106" s="232" t="s">
        <v>315</v>
      </c>
      <c r="G106" s="41"/>
      <c r="H106" s="41"/>
      <c r="I106" s="233"/>
      <c r="J106" s="41"/>
      <c r="K106" s="41"/>
      <c r="L106" s="45"/>
      <c r="M106" s="234"/>
      <c r="N106" s="235"/>
      <c r="O106" s="85"/>
      <c r="P106" s="85"/>
      <c r="Q106" s="85"/>
      <c r="R106" s="85"/>
      <c r="S106" s="85"/>
      <c r="T106" s="86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T106" s="18" t="s">
        <v>193</v>
      </c>
      <c r="AU106" s="18" t="s">
        <v>79</v>
      </c>
    </row>
    <row r="107" s="13" customFormat="1">
      <c r="A107" s="13"/>
      <c r="B107" s="236"/>
      <c r="C107" s="237"/>
      <c r="D107" s="238" t="s">
        <v>195</v>
      </c>
      <c r="E107" s="239" t="s">
        <v>19</v>
      </c>
      <c r="F107" s="240" t="s">
        <v>77</v>
      </c>
      <c r="G107" s="237"/>
      <c r="H107" s="241">
        <v>1</v>
      </c>
      <c r="I107" s="242"/>
      <c r="J107" s="237"/>
      <c r="K107" s="237"/>
      <c r="L107" s="243"/>
      <c r="M107" s="244"/>
      <c r="N107" s="245"/>
      <c r="O107" s="245"/>
      <c r="P107" s="245"/>
      <c r="Q107" s="245"/>
      <c r="R107" s="245"/>
      <c r="S107" s="245"/>
      <c r="T107" s="246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47" t="s">
        <v>195</v>
      </c>
      <c r="AU107" s="247" t="s">
        <v>79</v>
      </c>
      <c r="AV107" s="13" t="s">
        <v>79</v>
      </c>
      <c r="AW107" s="13" t="s">
        <v>31</v>
      </c>
      <c r="AX107" s="13" t="s">
        <v>77</v>
      </c>
      <c r="AY107" s="247" t="s">
        <v>120</v>
      </c>
    </row>
    <row r="108" s="2" customFormat="1" ht="16.5" customHeight="1">
      <c r="A108" s="39"/>
      <c r="B108" s="40"/>
      <c r="C108" s="206" t="s">
        <v>137</v>
      </c>
      <c r="D108" s="206" t="s">
        <v>121</v>
      </c>
      <c r="E108" s="207" t="s">
        <v>316</v>
      </c>
      <c r="F108" s="208" t="s">
        <v>317</v>
      </c>
      <c r="G108" s="209" t="s">
        <v>300</v>
      </c>
      <c r="H108" s="210">
        <v>2</v>
      </c>
      <c r="I108" s="211"/>
      <c r="J108" s="212">
        <f>ROUND(I108*H108,2)</f>
        <v>0</v>
      </c>
      <c r="K108" s="208" t="s">
        <v>191</v>
      </c>
      <c r="L108" s="45"/>
      <c r="M108" s="213" t="s">
        <v>19</v>
      </c>
      <c r="N108" s="214" t="s">
        <v>40</v>
      </c>
      <c r="O108" s="85"/>
      <c r="P108" s="215">
        <f>O108*H108</f>
        <v>0</v>
      </c>
      <c r="Q108" s="215">
        <v>0</v>
      </c>
      <c r="R108" s="215">
        <f>Q108*H108</f>
        <v>0</v>
      </c>
      <c r="S108" s="215">
        <v>0</v>
      </c>
      <c r="T108" s="216">
        <f>S108*H108</f>
        <v>0</v>
      </c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R108" s="217" t="s">
        <v>119</v>
      </c>
      <c r="AT108" s="217" t="s">
        <v>121</v>
      </c>
      <c r="AU108" s="217" t="s">
        <v>79</v>
      </c>
      <c r="AY108" s="18" t="s">
        <v>120</v>
      </c>
      <c r="BE108" s="218">
        <f>IF(N108="základní",J108,0)</f>
        <v>0</v>
      </c>
      <c r="BF108" s="218">
        <f>IF(N108="snížená",J108,0)</f>
        <v>0</v>
      </c>
      <c r="BG108" s="218">
        <f>IF(N108="zákl. přenesená",J108,0)</f>
        <v>0</v>
      </c>
      <c r="BH108" s="218">
        <f>IF(N108="sníž. přenesená",J108,0)</f>
        <v>0</v>
      </c>
      <c r="BI108" s="218">
        <f>IF(N108="nulová",J108,0)</f>
        <v>0</v>
      </c>
      <c r="BJ108" s="18" t="s">
        <v>77</v>
      </c>
      <c r="BK108" s="218">
        <f>ROUND(I108*H108,2)</f>
        <v>0</v>
      </c>
      <c r="BL108" s="18" t="s">
        <v>119</v>
      </c>
      <c r="BM108" s="217" t="s">
        <v>318</v>
      </c>
    </row>
    <row r="109" s="2" customFormat="1">
      <c r="A109" s="39"/>
      <c r="B109" s="40"/>
      <c r="C109" s="41"/>
      <c r="D109" s="231" t="s">
        <v>193</v>
      </c>
      <c r="E109" s="41"/>
      <c r="F109" s="232" t="s">
        <v>319</v>
      </c>
      <c r="G109" s="41"/>
      <c r="H109" s="41"/>
      <c r="I109" s="233"/>
      <c r="J109" s="41"/>
      <c r="K109" s="41"/>
      <c r="L109" s="45"/>
      <c r="M109" s="234"/>
      <c r="N109" s="235"/>
      <c r="O109" s="85"/>
      <c r="P109" s="85"/>
      <c r="Q109" s="85"/>
      <c r="R109" s="85"/>
      <c r="S109" s="85"/>
      <c r="T109" s="86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T109" s="18" t="s">
        <v>193</v>
      </c>
      <c r="AU109" s="18" t="s">
        <v>79</v>
      </c>
    </row>
    <row r="110" s="13" customFormat="1">
      <c r="A110" s="13"/>
      <c r="B110" s="236"/>
      <c r="C110" s="237"/>
      <c r="D110" s="238" t="s">
        <v>195</v>
      </c>
      <c r="E110" s="239" t="s">
        <v>19</v>
      </c>
      <c r="F110" s="240" t="s">
        <v>79</v>
      </c>
      <c r="G110" s="237"/>
      <c r="H110" s="241">
        <v>2</v>
      </c>
      <c r="I110" s="242"/>
      <c r="J110" s="237"/>
      <c r="K110" s="237"/>
      <c r="L110" s="243"/>
      <c r="M110" s="244"/>
      <c r="N110" s="245"/>
      <c r="O110" s="245"/>
      <c r="P110" s="245"/>
      <c r="Q110" s="245"/>
      <c r="R110" s="245"/>
      <c r="S110" s="245"/>
      <c r="T110" s="246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47" t="s">
        <v>195</v>
      </c>
      <c r="AU110" s="247" t="s">
        <v>79</v>
      </c>
      <c r="AV110" s="13" t="s">
        <v>79</v>
      </c>
      <c r="AW110" s="13" t="s">
        <v>31</v>
      </c>
      <c r="AX110" s="13" t="s">
        <v>77</v>
      </c>
      <c r="AY110" s="247" t="s">
        <v>120</v>
      </c>
    </row>
    <row r="111" s="2" customFormat="1" ht="16.5" customHeight="1">
      <c r="A111" s="39"/>
      <c r="B111" s="40"/>
      <c r="C111" s="206" t="s">
        <v>141</v>
      </c>
      <c r="D111" s="206" t="s">
        <v>121</v>
      </c>
      <c r="E111" s="207" t="s">
        <v>320</v>
      </c>
      <c r="F111" s="208" t="s">
        <v>321</v>
      </c>
      <c r="G111" s="209" t="s">
        <v>300</v>
      </c>
      <c r="H111" s="210">
        <v>1</v>
      </c>
      <c r="I111" s="211"/>
      <c r="J111" s="212">
        <f>ROUND(I111*H111,2)</f>
        <v>0</v>
      </c>
      <c r="K111" s="208" t="s">
        <v>191</v>
      </c>
      <c r="L111" s="45"/>
      <c r="M111" s="213" t="s">
        <v>19</v>
      </c>
      <c r="N111" s="214" t="s">
        <v>40</v>
      </c>
      <c r="O111" s="85"/>
      <c r="P111" s="215">
        <f>O111*H111</f>
        <v>0</v>
      </c>
      <c r="Q111" s="215">
        <v>0</v>
      </c>
      <c r="R111" s="215">
        <f>Q111*H111</f>
        <v>0</v>
      </c>
      <c r="S111" s="215">
        <v>0</v>
      </c>
      <c r="T111" s="216">
        <f>S111*H111</f>
        <v>0</v>
      </c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R111" s="217" t="s">
        <v>119</v>
      </c>
      <c r="AT111" s="217" t="s">
        <v>121</v>
      </c>
      <c r="AU111" s="217" t="s">
        <v>79</v>
      </c>
      <c r="AY111" s="18" t="s">
        <v>120</v>
      </c>
      <c r="BE111" s="218">
        <f>IF(N111="základní",J111,0)</f>
        <v>0</v>
      </c>
      <c r="BF111" s="218">
        <f>IF(N111="snížená",J111,0)</f>
        <v>0</v>
      </c>
      <c r="BG111" s="218">
        <f>IF(N111="zákl. přenesená",J111,0)</f>
        <v>0</v>
      </c>
      <c r="BH111" s="218">
        <f>IF(N111="sníž. přenesená",J111,0)</f>
        <v>0</v>
      </c>
      <c r="BI111" s="218">
        <f>IF(N111="nulová",J111,0)</f>
        <v>0</v>
      </c>
      <c r="BJ111" s="18" t="s">
        <v>77</v>
      </c>
      <c r="BK111" s="218">
        <f>ROUND(I111*H111,2)</f>
        <v>0</v>
      </c>
      <c r="BL111" s="18" t="s">
        <v>119</v>
      </c>
      <c r="BM111" s="217" t="s">
        <v>322</v>
      </c>
    </row>
    <row r="112" s="2" customFormat="1">
      <c r="A112" s="39"/>
      <c r="B112" s="40"/>
      <c r="C112" s="41"/>
      <c r="D112" s="231" t="s">
        <v>193</v>
      </c>
      <c r="E112" s="41"/>
      <c r="F112" s="232" t="s">
        <v>323</v>
      </c>
      <c r="G112" s="41"/>
      <c r="H112" s="41"/>
      <c r="I112" s="233"/>
      <c r="J112" s="41"/>
      <c r="K112" s="41"/>
      <c r="L112" s="45"/>
      <c r="M112" s="234"/>
      <c r="N112" s="235"/>
      <c r="O112" s="85"/>
      <c r="P112" s="85"/>
      <c r="Q112" s="85"/>
      <c r="R112" s="85"/>
      <c r="S112" s="85"/>
      <c r="T112" s="86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T112" s="18" t="s">
        <v>193</v>
      </c>
      <c r="AU112" s="18" t="s">
        <v>79</v>
      </c>
    </row>
    <row r="113" s="13" customFormat="1">
      <c r="A113" s="13"/>
      <c r="B113" s="236"/>
      <c r="C113" s="237"/>
      <c r="D113" s="238" t="s">
        <v>195</v>
      </c>
      <c r="E113" s="239" t="s">
        <v>19</v>
      </c>
      <c r="F113" s="240" t="s">
        <v>77</v>
      </c>
      <c r="G113" s="237"/>
      <c r="H113" s="241">
        <v>1</v>
      </c>
      <c r="I113" s="242"/>
      <c r="J113" s="237"/>
      <c r="K113" s="237"/>
      <c r="L113" s="243"/>
      <c r="M113" s="244"/>
      <c r="N113" s="245"/>
      <c r="O113" s="245"/>
      <c r="P113" s="245"/>
      <c r="Q113" s="245"/>
      <c r="R113" s="245"/>
      <c r="S113" s="245"/>
      <c r="T113" s="246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47" t="s">
        <v>195</v>
      </c>
      <c r="AU113" s="247" t="s">
        <v>79</v>
      </c>
      <c r="AV113" s="13" t="s">
        <v>79</v>
      </c>
      <c r="AW113" s="13" t="s">
        <v>31</v>
      </c>
      <c r="AX113" s="13" t="s">
        <v>77</v>
      </c>
      <c r="AY113" s="247" t="s">
        <v>120</v>
      </c>
    </row>
    <row r="114" s="2" customFormat="1" ht="16.5" customHeight="1">
      <c r="A114" s="39"/>
      <c r="B114" s="40"/>
      <c r="C114" s="206" t="s">
        <v>145</v>
      </c>
      <c r="D114" s="206" t="s">
        <v>121</v>
      </c>
      <c r="E114" s="207" t="s">
        <v>324</v>
      </c>
      <c r="F114" s="208" t="s">
        <v>325</v>
      </c>
      <c r="G114" s="209" t="s">
        <v>300</v>
      </c>
      <c r="H114" s="210">
        <v>5</v>
      </c>
      <c r="I114" s="211"/>
      <c r="J114" s="212">
        <f>ROUND(I114*H114,2)</f>
        <v>0</v>
      </c>
      <c r="K114" s="208" t="s">
        <v>191</v>
      </c>
      <c r="L114" s="45"/>
      <c r="M114" s="213" t="s">
        <v>19</v>
      </c>
      <c r="N114" s="214" t="s">
        <v>40</v>
      </c>
      <c r="O114" s="85"/>
      <c r="P114" s="215">
        <f>O114*H114</f>
        <v>0</v>
      </c>
      <c r="Q114" s="215">
        <v>0</v>
      </c>
      <c r="R114" s="215">
        <f>Q114*H114</f>
        <v>0</v>
      </c>
      <c r="S114" s="215">
        <v>0</v>
      </c>
      <c r="T114" s="216">
        <f>S114*H114</f>
        <v>0</v>
      </c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R114" s="217" t="s">
        <v>119</v>
      </c>
      <c r="AT114" s="217" t="s">
        <v>121</v>
      </c>
      <c r="AU114" s="217" t="s">
        <v>79</v>
      </c>
      <c r="AY114" s="18" t="s">
        <v>120</v>
      </c>
      <c r="BE114" s="218">
        <f>IF(N114="základní",J114,0)</f>
        <v>0</v>
      </c>
      <c r="BF114" s="218">
        <f>IF(N114="snížená",J114,0)</f>
        <v>0</v>
      </c>
      <c r="BG114" s="218">
        <f>IF(N114="zákl. přenesená",J114,0)</f>
        <v>0</v>
      </c>
      <c r="BH114" s="218">
        <f>IF(N114="sníž. přenesená",J114,0)</f>
        <v>0</v>
      </c>
      <c r="BI114" s="218">
        <f>IF(N114="nulová",J114,0)</f>
        <v>0</v>
      </c>
      <c r="BJ114" s="18" t="s">
        <v>77</v>
      </c>
      <c r="BK114" s="218">
        <f>ROUND(I114*H114,2)</f>
        <v>0</v>
      </c>
      <c r="BL114" s="18" t="s">
        <v>119</v>
      </c>
      <c r="BM114" s="217" t="s">
        <v>326</v>
      </c>
    </row>
    <row r="115" s="2" customFormat="1">
      <c r="A115" s="39"/>
      <c r="B115" s="40"/>
      <c r="C115" s="41"/>
      <c r="D115" s="231" t="s">
        <v>193</v>
      </c>
      <c r="E115" s="41"/>
      <c r="F115" s="232" t="s">
        <v>327</v>
      </c>
      <c r="G115" s="41"/>
      <c r="H115" s="41"/>
      <c r="I115" s="233"/>
      <c r="J115" s="41"/>
      <c r="K115" s="41"/>
      <c r="L115" s="45"/>
      <c r="M115" s="234"/>
      <c r="N115" s="235"/>
      <c r="O115" s="85"/>
      <c r="P115" s="85"/>
      <c r="Q115" s="85"/>
      <c r="R115" s="85"/>
      <c r="S115" s="85"/>
      <c r="T115" s="86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T115" s="18" t="s">
        <v>193</v>
      </c>
      <c r="AU115" s="18" t="s">
        <v>79</v>
      </c>
    </row>
    <row r="116" s="13" customFormat="1">
      <c r="A116" s="13"/>
      <c r="B116" s="236"/>
      <c r="C116" s="237"/>
      <c r="D116" s="238" t="s">
        <v>195</v>
      </c>
      <c r="E116" s="239" t="s">
        <v>19</v>
      </c>
      <c r="F116" s="240" t="s">
        <v>137</v>
      </c>
      <c r="G116" s="237"/>
      <c r="H116" s="241">
        <v>5</v>
      </c>
      <c r="I116" s="242"/>
      <c r="J116" s="237"/>
      <c r="K116" s="237"/>
      <c r="L116" s="243"/>
      <c r="M116" s="244"/>
      <c r="N116" s="245"/>
      <c r="O116" s="245"/>
      <c r="P116" s="245"/>
      <c r="Q116" s="245"/>
      <c r="R116" s="245"/>
      <c r="S116" s="245"/>
      <c r="T116" s="246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47" t="s">
        <v>195</v>
      </c>
      <c r="AU116" s="247" t="s">
        <v>79</v>
      </c>
      <c r="AV116" s="13" t="s">
        <v>79</v>
      </c>
      <c r="AW116" s="13" t="s">
        <v>31</v>
      </c>
      <c r="AX116" s="13" t="s">
        <v>77</v>
      </c>
      <c r="AY116" s="247" t="s">
        <v>120</v>
      </c>
    </row>
    <row r="117" s="2" customFormat="1" ht="16.5" customHeight="1">
      <c r="A117" s="39"/>
      <c r="B117" s="40"/>
      <c r="C117" s="206" t="s">
        <v>149</v>
      </c>
      <c r="D117" s="206" t="s">
        <v>121</v>
      </c>
      <c r="E117" s="207" t="s">
        <v>328</v>
      </c>
      <c r="F117" s="208" t="s">
        <v>329</v>
      </c>
      <c r="G117" s="209" t="s">
        <v>300</v>
      </c>
      <c r="H117" s="210">
        <v>2</v>
      </c>
      <c r="I117" s="211"/>
      <c r="J117" s="212">
        <f>ROUND(I117*H117,2)</f>
        <v>0</v>
      </c>
      <c r="K117" s="208" t="s">
        <v>191</v>
      </c>
      <c r="L117" s="45"/>
      <c r="M117" s="213" t="s">
        <v>19</v>
      </c>
      <c r="N117" s="214" t="s">
        <v>40</v>
      </c>
      <c r="O117" s="85"/>
      <c r="P117" s="215">
        <f>O117*H117</f>
        <v>0</v>
      </c>
      <c r="Q117" s="215">
        <v>0</v>
      </c>
      <c r="R117" s="215">
        <f>Q117*H117</f>
        <v>0</v>
      </c>
      <c r="S117" s="215">
        <v>0</v>
      </c>
      <c r="T117" s="216">
        <f>S117*H117</f>
        <v>0</v>
      </c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R117" s="217" t="s">
        <v>119</v>
      </c>
      <c r="AT117" s="217" t="s">
        <v>121</v>
      </c>
      <c r="AU117" s="217" t="s">
        <v>79</v>
      </c>
      <c r="AY117" s="18" t="s">
        <v>120</v>
      </c>
      <c r="BE117" s="218">
        <f>IF(N117="základní",J117,0)</f>
        <v>0</v>
      </c>
      <c r="BF117" s="218">
        <f>IF(N117="snížená",J117,0)</f>
        <v>0</v>
      </c>
      <c r="BG117" s="218">
        <f>IF(N117="zákl. přenesená",J117,0)</f>
        <v>0</v>
      </c>
      <c r="BH117" s="218">
        <f>IF(N117="sníž. přenesená",J117,0)</f>
        <v>0</v>
      </c>
      <c r="BI117" s="218">
        <f>IF(N117="nulová",J117,0)</f>
        <v>0</v>
      </c>
      <c r="BJ117" s="18" t="s">
        <v>77</v>
      </c>
      <c r="BK117" s="218">
        <f>ROUND(I117*H117,2)</f>
        <v>0</v>
      </c>
      <c r="BL117" s="18" t="s">
        <v>119</v>
      </c>
      <c r="BM117" s="217" t="s">
        <v>330</v>
      </c>
    </row>
    <row r="118" s="2" customFormat="1">
      <c r="A118" s="39"/>
      <c r="B118" s="40"/>
      <c r="C118" s="41"/>
      <c r="D118" s="231" t="s">
        <v>193</v>
      </c>
      <c r="E118" s="41"/>
      <c r="F118" s="232" t="s">
        <v>331</v>
      </c>
      <c r="G118" s="41"/>
      <c r="H118" s="41"/>
      <c r="I118" s="233"/>
      <c r="J118" s="41"/>
      <c r="K118" s="41"/>
      <c r="L118" s="45"/>
      <c r="M118" s="234"/>
      <c r="N118" s="235"/>
      <c r="O118" s="85"/>
      <c r="P118" s="85"/>
      <c r="Q118" s="85"/>
      <c r="R118" s="85"/>
      <c r="S118" s="85"/>
      <c r="T118" s="86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T118" s="18" t="s">
        <v>193</v>
      </c>
      <c r="AU118" s="18" t="s">
        <v>79</v>
      </c>
    </row>
    <row r="119" s="13" customFormat="1">
      <c r="A119" s="13"/>
      <c r="B119" s="236"/>
      <c r="C119" s="237"/>
      <c r="D119" s="238" t="s">
        <v>195</v>
      </c>
      <c r="E119" s="239" t="s">
        <v>19</v>
      </c>
      <c r="F119" s="240" t="s">
        <v>79</v>
      </c>
      <c r="G119" s="237"/>
      <c r="H119" s="241">
        <v>2</v>
      </c>
      <c r="I119" s="242"/>
      <c r="J119" s="237"/>
      <c r="K119" s="237"/>
      <c r="L119" s="243"/>
      <c r="M119" s="244"/>
      <c r="N119" s="245"/>
      <c r="O119" s="245"/>
      <c r="P119" s="245"/>
      <c r="Q119" s="245"/>
      <c r="R119" s="245"/>
      <c r="S119" s="245"/>
      <c r="T119" s="246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47" t="s">
        <v>195</v>
      </c>
      <c r="AU119" s="247" t="s">
        <v>79</v>
      </c>
      <c r="AV119" s="13" t="s">
        <v>79</v>
      </c>
      <c r="AW119" s="13" t="s">
        <v>31</v>
      </c>
      <c r="AX119" s="13" t="s">
        <v>77</v>
      </c>
      <c r="AY119" s="247" t="s">
        <v>120</v>
      </c>
    </row>
    <row r="120" s="2" customFormat="1" ht="16.5" customHeight="1">
      <c r="A120" s="39"/>
      <c r="B120" s="40"/>
      <c r="C120" s="206" t="s">
        <v>153</v>
      </c>
      <c r="D120" s="206" t="s">
        <v>121</v>
      </c>
      <c r="E120" s="207" t="s">
        <v>332</v>
      </c>
      <c r="F120" s="208" t="s">
        <v>333</v>
      </c>
      <c r="G120" s="209" t="s">
        <v>300</v>
      </c>
      <c r="H120" s="210">
        <v>2</v>
      </c>
      <c r="I120" s="211"/>
      <c r="J120" s="212">
        <f>ROUND(I120*H120,2)</f>
        <v>0</v>
      </c>
      <c r="K120" s="208" t="s">
        <v>191</v>
      </c>
      <c r="L120" s="45"/>
      <c r="M120" s="213" t="s">
        <v>19</v>
      </c>
      <c r="N120" s="214" t="s">
        <v>40</v>
      </c>
      <c r="O120" s="85"/>
      <c r="P120" s="215">
        <f>O120*H120</f>
        <v>0</v>
      </c>
      <c r="Q120" s="215">
        <v>0</v>
      </c>
      <c r="R120" s="215">
        <f>Q120*H120</f>
        <v>0</v>
      </c>
      <c r="S120" s="215">
        <v>0</v>
      </c>
      <c r="T120" s="216">
        <f>S120*H120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R120" s="217" t="s">
        <v>119</v>
      </c>
      <c r="AT120" s="217" t="s">
        <v>121</v>
      </c>
      <c r="AU120" s="217" t="s">
        <v>79</v>
      </c>
      <c r="AY120" s="18" t="s">
        <v>120</v>
      </c>
      <c r="BE120" s="218">
        <f>IF(N120="základní",J120,0)</f>
        <v>0</v>
      </c>
      <c r="BF120" s="218">
        <f>IF(N120="snížená",J120,0)</f>
        <v>0</v>
      </c>
      <c r="BG120" s="218">
        <f>IF(N120="zákl. přenesená",J120,0)</f>
        <v>0</v>
      </c>
      <c r="BH120" s="218">
        <f>IF(N120="sníž. přenesená",J120,0)</f>
        <v>0</v>
      </c>
      <c r="BI120" s="218">
        <f>IF(N120="nulová",J120,0)</f>
        <v>0</v>
      </c>
      <c r="BJ120" s="18" t="s">
        <v>77</v>
      </c>
      <c r="BK120" s="218">
        <f>ROUND(I120*H120,2)</f>
        <v>0</v>
      </c>
      <c r="BL120" s="18" t="s">
        <v>119</v>
      </c>
      <c r="BM120" s="217" t="s">
        <v>334</v>
      </c>
    </row>
    <row r="121" s="2" customFormat="1">
      <c r="A121" s="39"/>
      <c r="B121" s="40"/>
      <c r="C121" s="41"/>
      <c r="D121" s="231" t="s">
        <v>193</v>
      </c>
      <c r="E121" s="41"/>
      <c r="F121" s="232" t="s">
        <v>335</v>
      </c>
      <c r="G121" s="41"/>
      <c r="H121" s="41"/>
      <c r="I121" s="233"/>
      <c r="J121" s="41"/>
      <c r="K121" s="41"/>
      <c r="L121" s="45"/>
      <c r="M121" s="234"/>
      <c r="N121" s="235"/>
      <c r="O121" s="85"/>
      <c r="P121" s="85"/>
      <c r="Q121" s="85"/>
      <c r="R121" s="85"/>
      <c r="S121" s="85"/>
      <c r="T121" s="86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T121" s="18" t="s">
        <v>193</v>
      </c>
      <c r="AU121" s="18" t="s">
        <v>79</v>
      </c>
    </row>
    <row r="122" s="13" customFormat="1">
      <c r="A122" s="13"/>
      <c r="B122" s="236"/>
      <c r="C122" s="237"/>
      <c r="D122" s="238" t="s">
        <v>195</v>
      </c>
      <c r="E122" s="239" t="s">
        <v>19</v>
      </c>
      <c r="F122" s="240" t="s">
        <v>79</v>
      </c>
      <c r="G122" s="237"/>
      <c r="H122" s="241">
        <v>2</v>
      </c>
      <c r="I122" s="242"/>
      <c r="J122" s="237"/>
      <c r="K122" s="237"/>
      <c r="L122" s="243"/>
      <c r="M122" s="244"/>
      <c r="N122" s="245"/>
      <c r="O122" s="245"/>
      <c r="P122" s="245"/>
      <c r="Q122" s="245"/>
      <c r="R122" s="245"/>
      <c r="S122" s="245"/>
      <c r="T122" s="246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47" t="s">
        <v>195</v>
      </c>
      <c r="AU122" s="247" t="s">
        <v>79</v>
      </c>
      <c r="AV122" s="13" t="s">
        <v>79</v>
      </c>
      <c r="AW122" s="13" t="s">
        <v>31</v>
      </c>
      <c r="AX122" s="13" t="s">
        <v>77</v>
      </c>
      <c r="AY122" s="247" t="s">
        <v>120</v>
      </c>
    </row>
    <row r="123" s="2" customFormat="1" ht="16.5" customHeight="1">
      <c r="A123" s="39"/>
      <c r="B123" s="40"/>
      <c r="C123" s="206" t="s">
        <v>157</v>
      </c>
      <c r="D123" s="206" t="s">
        <v>121</v>
      </c>
      <c r="E123" s="207" t="s">
        <v>336</v>
      </c>
      <c r="F123" s="208" t="s">
        <v>337</v>
      </c>
      <c r="G123" s="209" t="s">
        <v>190</v>
      </c>
      <c r="H123" s="210">
        <v>188</v>
      </c>
      <c r="I123" s="211"/>
      <c r="J123" s="212">
        <f>ROUND(I123*H123,2)</f>
        <v>0</v>
      </c>
      <c r="K123" s="208" t="s">
        <v>191</v>
      </c>
      <c r="L123" s="45"/>
      <c r="M123" s="213" t="s">
        <v>19</v>
      </c>
      <c r="N123" s="214" t="s">
        <v>40</v>
      </c>
      <c r="O123" s="85"/>
      <c r="P123" s="215">
        <f>O123*H123</f>
        <v>0</v>
      </c>
      <c r="Q123" s="215">
        <v>0</v>
      </c>
      <c r="R123" s="215">
        <f>Q123*H123</f>
        <v>0</v>
      </c>
      <c r="S123" s="215">
        <v>0</v>
      </c>
      <c r="T123" s="216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17" t="s">
        <v>119</v>
      </c>
      <c r="AT123" s="217" t="s">
        <v>121</v>
      </c>
      <c r="AU123" s="217" t="s">
        <v>79</v>
      </c>
      <c r="AY123" s="18" t="s">
        <v>120</v>
      </c>
      <c r="BE123" s="218">
        <f>IF(N123="základní",J123,0)</f>
        <v>0</v>
      </c>
      <c r="BF123" s="218">
        <f>IF(N123="snížená",J123,0)</f>
        <v>0</v>
      </c>
      <c r="BG123" s="218">
        <f>IF(N123="zákl. přenesená",J123,0)</f>
        <v>0</v>
      </c>
      <c r="BH123" s="218">
        <f>IF(N123="sníž. přenesená",J123,0)</f>
        <v>0</v>
      </c>
      <c r="BI123" s="218">
        <f>IF(N123="nulová",J123,0)</f>
        <v>0</v>
      </c>
      <c r="BJ123" s="18" t="s">
        <v>77</v>
      </c>
      <c r="BK123" s="218">
        <f>ROUND(I123*H123,2)</f>
        <v>0</v>
      </c>
      <c r="BL123" s="18" t="s">
        <v>119</v>
      </c>
      <c r="BM123" s="217" t="s">
        <v>338</v>
      </c>
    </row>
    <row r="124" s="2" customFormat="1">
      <c r="A124" s="39"/>
      <c r="B124" s="40"/>
      <c r="C124" s="41"/>
      <c r="D124" s="231" t="s">
        <v>193</v>
      </c>
      <c r="E124" s="41"/>
      <c r="F124" s="232" t="s">
        <v>339</v>
      </c>
      <c r="G124" s="41"/>
      <c r="H124" s="41"/>
      <c r="I124" s="233"/>
      <c r="J124" s="41"/>
      <c r="K124" s="41"/>
      <c r="L124" s="45"/>
      <c r="M124" s="234"/>
      <c r="N124" s="235"/>
      <c r="O124" s="85"/>
      <c r="P124" s="85"/>
      <c r="Q124" s="85"/>
      <c r="R124" s="85"/>
      <c r="S124" s="85"/>
      <c r="T124" s="86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T124" s="18" t="s">
        <v>193</v>
      </c>
      <c r="AU124" s="18" t="s">
        <v>79</v>
      </c>
    </row>
    <row r="125" s="13" customFormat="1">
      <c r="A125" s="13"/>
      <c r="B125" s="236"/>
      <c r="C125" s="237"/>
      <c r="D125" s="238" t="s">
        <v>195</v>
      </c>
      <c r="E125" s="239" t="s">
        <v>19</v>
      </c>
      <c r="F125" s="240" t="s">
        <v>340</v>
      </c>
      <c r="G125" s="237"/>
      <c r="H125" s="241">
        <v>188</v>
      </c>
      <c r="I125" s="242"/>
      <c r="J125" s="237"/>
      <c r="K125" s="237"/>
      <c r="L125" s="243"/>
      <c r="M125" s="244"/>
      <c r="N125" s="245"/>
      <c r="O125" s="245"/>
      <c r="P125" s="245"/>
      <c r="Q125" s="245"/>
      <c r="R125" s="245"/>
      <c r="S125" s="245"/>
      <c r="T125" s="246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47" t="s">
        <v>195</v>
      </c>
      <c r="AU125" s="247" t="s">
        <v>79</v>
      </c>
      <c r="AV125" s="13" t="s">
        <v>79</v>
      </c>
      <c r="AW125" s="13" t="s">
        <v>31</v>
      </c>
      <c r="AX125" s="13" t="s">
        <v>77</v>
      </c>
      <c r="AY125" s="247" t="s">
        <v>120</v>
      </c>
    </row>
    <row r="126" s="2" customFormat="1" ht="21.75" customHeight="1">
      <c r="A126" s="39"/>
      <c r="B126" s="40"/>
      <c r="C126" s="206" t="s">
        <v>161</v>
      </c>
      <c r="D126" s="206" t="s">
        <v>121</v>
      </c>
      <c r="E126" s="207" t="s">
        <v>341</v>
      </c>
      <c r="F126" s="208" t="s">
        <v>342</v>
      </c>
      <c r="G126" s="209" t="s">
        <v>211</v>
      </c>
      <c r="H126" s="210">
        <v>3940</v>
      </c>
      <c r="I126" s="211"/>
      <c r="J126" s="212">
        <f>ROUND(I126*H126,2)</f>
        <v>0</v>
      </c>
      <c r="K126" s="208" t="s">
        <v>191</v>
      </c>
      <c r="L126" s="45"/>
      <c r="M126" s="213" t="s">
        <v>19</v>
      </c>
      <c r="N126" s="214" t="s">
        <v>40</v>
      </c>
      <c r="O126" s="85"/>
      <c r="P126" s="215">
        <f>O126*H126</f>
        <v>0</v>
      </c>
      <c r="Q126" s="215">
        <v>0</v>
      </c>
      <c r="R126" s="215">
        <f>Q126*H126</f>
        <v>0</v>
      </c>
      <c r="S126" s="215">
        <v>0</v>
      </c>
      <c r="T126" s="216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17" t="s">
        <v>119</v>
      </c>
      <c r="AT126" s="217" t="s">
        <v>121</v>
      </c>
      <c r="AU126" s="217" t="s">
        <v>79</v>
      </c>
      <c r="AY126" s="18" t="s">
        <v>120</v>
      </c>
      <c r="BE126" s="218">
        <f>IF(N126="základní",J126,0)</f>
        <v>0</v>
      </c>
      <c r="BF126" s="218">
        <f>IF(N126="snížená",J126,0)</f>
        <v>0</v>
      </c>
      <c r="BG126" s="218">
        <f>IF(N126="zákl. přenesená",J126,0)</f>
        <v>0</v>
      </c>
      <c r="BH126" s="218">
        <f>IF(N126="sníž. přenesená",J126,0)</f>
        <v>0</v>
      </c>
      <c r="BI126" s="218">
        <f>IF(N126="nulová",J126,0)</f>
        <v>0</v>
      </c>
      <c r="BJ126" s="18" t="s">
        <v>77</v>
      </c>
      <c r="BK126" s="218">
        <f>ROUND(I126*H126,2)</f>
        <v>0</v>
      </c>
      <c r="BL126" s="18" t="s">
        <v>119</v>
      </c>
      <c r="BM126" s="217" t="s">
        <v>343</v>
      </c>
    </row>
    <row r="127" s="2" customFormat="1">
      <c r="A127" s="39"/>
      <c r="B127" s="40"/>
      <c r="C127" s="41"/>
      <c r="D127" s="231" t="s">
        <v>193</v>
      </c>
      <c r="E127" s="41"/>
      <c r="F127" s="232" t="s">
        <v>344</v>
      </c>
      <c r="G127" s="41"/>
      <c r="H127" s="41"/>
      <c r="I127" s="233"/>
      <c r="J127" s="41"/>
      <c r="K127" s="41"/>
      <c r="L127" s="45"/>
      <c r="M127" s="234"/>
      <c r="N127" s="235"/>
      <c r="O127" s="85"/>
      <c r="P127" s="85"/>
      <c r="Q127" s="85"/>
      <c r="R127" s="85"/>
      <c r="S127" s="85"/>
      <c r="T127" s="86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18" t="s">
        <v>193</v>
      </c>
      <c r="AU127" s="18" t="s">
        <v>79</v>
      </c>
    </row>
    <row r="128" s="13" customFormat="1">
      <c r="A128" s="13"/>
      <c r="B128" s="236"/>
      <c r="C128" s="237"/>
      <c r="D128" s="238" t="s">
        <v>195</v>
      </c>
      <c r="E128" s="239" t="s">
        <v>19</v>
      </c>
      <c r="F128" s="240" t="s">
        <v>345</v>
      </c>
      <c r="G128" s="237"/>
      <c r="H128" s="241">
        <v>1780</v>
      </c>
      <c r="I128" s="242"/>
      <c r="J128" s="237"/>
      <c r="K128" s="237"/>
      <c r="L128" s="243"/>
      <c r="M128" s="244"/>
      <c r="N128" s="245"/>
      <c r="O128" s="245"/>
      <c r="P128" s="245"/>
      <c r="Q128" s="245"/>
      <c r="R128" s="245"/>
      <c r="S128" s="245"/>
      <c r="T128" s="246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7" t="s">
        <v>195</v>
      </c>
      <c r="AU128" s="247" t="s">
        <v>79</v>
      </c>
      <c r="AV128" s="13" t="s">
        <v>79</v>
      </c>
      <c r="AW128" s="13" t="s">
        <v>31</v>
      </c>
      <c r="AX128" s="13" t="s">
        <v>69</v>
      </c>
      <c r="AY128" s="247" t="s">
        <v>120</v>
      </c>
    </row>
    <row r="129" s="13" customFormat="1">
      <c r="A129" s="13"/>
      <c r="B129" s="236"/>
      <c r="C129" s="237"/>
      <c r="D129" s="238" t="s">
        <v>195</v>
      </c>
      <c r="E129" s="239" t="s">
        <v>19</v>
      </c>
      <c r="F129" s="240" t="s">
        <v>346</v>
      </c>
      <c r="G129" s="237"/>
      <c r="H129" s="241">
        <v>2160</v>
      </c>
      <c r="I129" s="242"/>
      <c r="J129" s="237"/>
      <c r="K129" s="237"/>
      <c r="L129" s="243"/>
      <c r="M129" s="244"/>
      <c r="N129" s="245"/>
      <c r="O129" s="245"/>
      <c r="P129" s="245"/>
      <c r="Q129" s="245"/>
      <c r="R129" s="245"/>
      <c r="S129" s="245"/>
      <c r="T129" s="246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7" t="s">
        <v>195</v>
      </c>
      <c r="AU129" s="247" t="s">
        <v>79</v>
      </c>
      <c r="AV129" s="13" t="s">
        <v>79</v>
      </c>
      <c r="AW129" s="13" t="s">
        <v>31</v>
      </c>
      <c r="AX129" s="13" t="s">
        <v>69</v>
      </c>
      <c r="AY129" s="247" t="s">
        <v>120</v>
      </c>
    </row>
    <row r="130" s="14" customFormat="1">
      <c r="A130" s="14"/>
      <c r="B130" s="251"/>
      <c r="C130" s="252"/>
      <c r="D130" s="238" t="s">
        <v>195</v>
      </c>
      <c r="E130" s="253" t="s">
        <v>19</v>
      </c>
      <c r="F130" s="254" t="s">
        <v>347</v>
      </c>
      <c r="G130" s="252"/>
      <c r="H130" s="255">
        <v>3940</v>
      </c>
      <c r="I130" s="256"/>
      <c r="J130" s="252"/>
      <c r="K130" s="252"/>
      <c r="L130" s="257"/>
      <c r="M130" s="258"/>
      <c r="N130" s="259"/>
      <c r="O130" s="259"/>
      <c r="P130" s="259"/>
      <c r="Q130" s="259"/>
      <c r="R130" s="259"/>
      <c r="S130" s="259"/>
      <c r="T130" s="260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61" t="s">
        <v>195</v>
      </c>
      <c r="AU130" s="261" t="s">
        <v>79</v>
      </c>
      <c r="AV130" s="14" t="s">
        <v>119</v>
      </c>
      <c r="AW130" s="14" t="s">
        <v>31</v>
      </c>
      <c r="AX130" s="14" t="s">
        <v>77</v>
      </c>
      <c r="AY130" s="261" t="s">
        <v>120</v>
      </c>
    </row>
    <row r="131" s="2" customFormat="1" ht="24.15" customHeight="1">
      <c r="A131" s="39"/>
      <c r="B131" s="40"/>
      <c r="C131" s="206" t="s">
        <v>165</v>
      </c>
      <c r="D131" s="206" t="s">
        <v>121</v>
      </c>
      <c r="E131" s="207" t="s">
        <v>348</v>
      </c>
      <c r="F131" s="208" t="s">
        <v>349</v>
      </c>
      <c r="G131" s="209" t="s">
        <v>190</v>
      </c>
      <c r="H131" s="210">
        <v>120</v>
      </c>
      <c r="I131" s="211"/>
      <c r="J131" s="212">
        <f>ROUND(I131*H131,2)</f>
        <v>0</v>
      </c>
      <c r="K131" s="208" t="s">
        <v>191</v>
      </c>
      <c r="L131" s="45"/>
      <c r="M131" s="213" t="s">
        <v>19</v>
      </c>
      <c r="N131" s="214" t="s">
        <v>40</v>
      </c>
      <c r="O131" s="85"/>
      <c r="P131" s="215">
        <f>O131*H131</f>
        <v>0</v>
      </c>
      <c r="Q131" s="215">
        <v>0.00084999999999999995</v>
      </c>
      <c r="R131" s="215">
        <f>Q131*H131</f>
        <v>0.10199999999999999</v>
      </c>
      <c r="S131" s="215">
        <v>0</v>
      </c>
      <c r="T131" s="216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17" t="s">
        <v>119</v>
      </c>
      <c r="AT131" s="217" t="s">
        <v>121</v>
      </c>
      <c r="AU131" s="217" t="s">
        <v>79</v>
      </c>
      <c r="AY131" s="18" t="s">
        <v>120</v>
      </c>
      <c r="BE131" s="218">
        <f>IF(N131="základní",J131,0)</f>
        <v>0</v>
      </c>
      <c r="BF131" s="218">
        <f>IF(N131="snížená",J131,0)</f>
        <v>0</v>
      </c>
      <c r="BG131" s="218">
        <f>IF(N131="zákl. přenesená",J131,0)</f>
        <v>0</v>
      </c>
      <c r="BH131" s="218">
        <f>IF(N131="sníž. přenesená",J131,0)</f>
        <v>0</v>
      </c>
      <c r="BI131" s="218">
        <f>IF(N131="nulová",J131,0)</f>
        <v>0</v>
      </c>
      <c r="BJ131" s="18" t="s">
        <v>77</v>
      </c>
      <c r="BK131" s="218">
        <f>ROUND(I131*H131,2)</f>
        <v>0</v>
      </c>
      <c r="BL131" s="18" t="s">
        <v>119</v>
      </c>
      <c r="BM131" s="217" t="s">
        <v>350</v>
      </c>
    </row>
    <row r="132" s="2" customFormat="1">
      <c r="A132" s="39"/>
      <c r="B132" s="40"/>
      <c r="C132" s="41"/>
      <c r="D132" s="231" t="s">
        <v>193</v>
      </c>
      <c r="E132" s="41"/>
      <c r="F132" s="232" t="s">
        <v>351</v>
      </c>
      <c r="G132" s="41"/>
      <c r="H132" s="41"/>
      <c r="I132" s="233"/>
      <c r="J132" s="41"/>
      <c r="K132" s="41"/>
      <c r="L132" s="45"/>
      <c r="M132" s="234"/>
      <c r="N132" s="235"/>
      <c r="O132" s="85"/>
      <c r="P132" s="85"/>
      <c r="Q132" s="85"/>
      <c r="R132" s="85"/>
      <c r="S132" s="85"/>
      <c r="T132" s="86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T132" s="18" t="s">
        <v>193</v>
      </c>
      <c r="AU132" s="18" t="s">
        <v>79</v>
      </c>
    </row>
    <row r="133" s="13" customFormat="1">
      <c r="A133" s="13"/>
      <c r="B133" s="236"/>
      <c r="C133" s="237"/>
      <c r="D133" s="238" t="s">
        <v>195</v>
      </c>
      <c r="E133" s="239" t="s">
        <v>19</v>
      </c>
      <c r="F133" s="240" t="s">
        <v>352</v>
      </c>
      <c r="G133" s="237"/>
      <c r="H133" s="241">
        <v>120</v>
      </c>
      <c r="I133" s="242"/>
      <c r="J133" s="237"/>
      <c r="K133" s="237"/>
      <c r="L133" s="243"/>
      <c r="M133" s="244"/>
      <c r="N133" s="245"/>
      <c r="O133" s="245"/>
      <c r="P133" s="245"/>
      <c r="Q133" s="245"/>
      <c r="R133" s="245"/>
      <c r="S133" s="245"/>
      <c r="T133" s="246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7" t="s">
        <v>195</v>
      </c>
      <c r="AU133" s="247" t="s">
        <v>79</v>
      </c>
      <c r="AV133" s="13" t="s">
        <v>79</v>
      </c>
      <c r="AW133" s="13" t="s">
        <v>31</v>
      </c>
      <c r="AX133" s="13" t="s">
        <v>77</v>
      </c>
      <c r="AY133" s="247" t="s">
        <v>120</v>
      </c>
    </row>
    <row r="134" s="2" customFormat="1" ht="24.15" customHeight="1">
      <c r="A134" s="39"/>
      <c r="B134" s="40"/>
      <c r="C134" s="206" t="s">
        <v>169</v>
      </c>
      <c r="D134" s="206" t="s">
        <v>121</v>
      </c>
      <c r="E134" s="207" t="s">
        <v>353</v>
      </c>
      <c r="F134" s="208" t="s">
        <v>354</v>
      </c>
      <c r="G134" s="209" t="s">
        <v>190</v>
      </c>
      <c r="H134" s="210">
        <v>120</v>
      </c>
      <c r="I134" s="211"/>
      <c r="J134" s="212">
        <f>ROUND(I134*H134,2)</f>
        <v>0</v>
      </c>
      <c r="K134" s="208" t="s">
        <v>191</v>
      </c>
      <c r="L134" s="45"/>
      <c r="M134" s="213" t="s">
        <v>19</v>
      </c>
      <c r="N134" s="214" t="s">
        <v>40</v>
      </c>
      <c r="O134" s="85"/>
      <c r="P134" s="215">
        <f>O134*H134</f>
        <v>0</v>
      </c>
      <c r="Q134" s="215">
        <v>0</v>
      </c>
      <c r="R134" s="215">
        <f>Q134*H134</f>
        <v>0</v>
      </c>
      <c r="S134" s="215">
        <v>0</v>
      </c>
      <c r="T134" s="216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17" t="s">
        <v>119</v>
      </c>
      <c r="AT134" s="217" t="s">
        <v>121</v>
      </c>
      <c r="AU134" s="217" t="s">
        <v>79</v>
      </c>
      <c r="AY134" s="18" t="s">
        <v>120</v>
      </c>
      <c r="BE134" s="218">
        <f>IF(N134="základní",J134,0)</f>
        <v>0</v>
      </c>
      <c r="BF134" s="218">
        <f>IF(N134="snížená",J134,0)</f>
        <v>0</v>
      </c>
      <c r="BG134" s="218">
        <f>IF(N134="zákl. přenesená",J134,0)</f>
        <v>0</v>
      </c>
      <c r="BH134" s="218">
        <f>IF(N134="sníž. přenesená",J134,0)</f>
        <v>0</v>
      </c>
      <c r="BI134" s="218">
        <f>IF(N134="nulová",J134,0)</f>
        <v>0</v>
      </c>
      <c r="BJ134" s="18" t="s">
        <v>77</v>
      </c>
      <c r="BK134" s="218">
        <f>ROUND(I134*H134,2)</f>
        <v>0</v>
      </c>
      <c r="BL134" s="18" t="s">
        <v>119</v>
      </c>
      <c r="BM134" s="217" t="s">
        <v>355</v>
      </c>
    </row>
    <row r="135" s="2" customFormat="1">
      <c r="A135" s="39"/>
      <c r="B135" s="40"/>
      <c r="C135" s="41"/>
      <c r="D135" s="231" t="s">
        <v>193</v>
      </c>
      <c r="E135" s="41"/>
      <c r="F135" s="232" t="s">
        <v>356</v>
      </c>
      <c r="G135" s="41"/>
      <c r="H135" s="41"/>
      <c r="I135" s="233"/>
      <c r="J135" s="41"/>
      <c r="K135" s="41"/>
      <c r="L135" s="45"/>
      <c r="M135" s="234"/>
      <c r="N135" s="235"/>
      <c r="O135" s="85"/>
      <c r="P135" s="85"/>
      <c r="Q135" s="85"/>
      <c r="R135" s="85"/>
      <c r="S135" s="85"/>
      <c r="T135" s="86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T135" s="18" t="s">
        <v>193</v>
      </c>
      <c r="AU135" s="18" t="s">
        <v>79</v>
      </c>
    </row>
    <row r="136" s="13" customFormat="1">
      <c r="A136" s="13"/>
      <c r="B136" s="236"/>
      <c r="C136" s="237"/>
      <c r="D136" s="238" t="s">
        <v>195</v>
      </c>
      <c r="E136" s="239" t="s">
        <v>19</v>
      </c>
      <c r="F136" s="240" t="s">
        <v>352</v>
      </c>
      <c r="G136" s="237"/>
      <c r="H136" s="241">
        <v>120</v>
      </c>
      <c r="I136" s="242"/>
      <c r="J136" s="237"/>
      <c r="K136" s="237"/>
      <c r="L136" s="243"/>
      <c r="M136" s="244"/>
      <c r="N136" s="245"/>
      <c r="O136" s="245"/>
      <c r="P136" s="245"/>
      <c r="Q136" s="245"/>
      <c r="R136" s="245"/>
      <c r="S136" s="245"/>
      <c r="T136" s="246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7" t="s">
        <v>195</v>
      </c>
      <c r="AU136" s="247" t="s">
        <v>79</v>
      </c>
      <c r="AV136" s="13" t="s">
        <v>79</v>
      </c>
      <c r="AW136" s="13" t="s">
        <v>31</v>
      </c>
      <c r="AX136" s="13" t="s">
        <v>77</v>
      </c>
      <c r="AY136" s="247" t="s">
        <v>120</v>
      </c>
    </row>
    <row r="137" s="2" customFormat="1" ht="24.15" customHeight="1">
      <c r="A137" s="39"/>
      <c r="B137" s="40"/>
      <c r="C137" s="206" t="s">
        <v>173</v>
      </c>
      <c r="D137" s="206" t="s">
        <v>121</v>
      </c>
      <c r="E137" s="207" t="s">
        <v>357</v>
      </c>
      <c r="F137" s="208" t="s">
        <v>358</v>
      </c>
      <c r="G137" s="209" t="s">
        <v>300</v>
      </c>
      <c r="H137" s="210">
        <v>5</v>
      </c>
      <c r="I137" s="211"/>
      <c r="J137" s="212">
        <f>ROUND(I137*H137,2)</f>
        <v>0</v>
      </c>
      <c r="K137" s="208" t="s">
        <v>191</v>
      </c>
      <c r="L137" s="45"/>
      <c r="M137" s="213" t="s">
        <v>19</v>
      </c>
      <c r="N137" s="214" t="s">
        <v>40</v>
      </c>
      <c r="O137" s="85"/>
      <c r="P137" s="215">
        <f>O137*H137</f>
        <v>0</v>
      </c>
      <c r="Q137" s="215">
        <v>0</v>
      </c>
      <c r="R137" s="215">
        <f>Q137*H137</f>
        <v>0</v>
      </c>
      <c r="S137" s="215">
        <v>0</v>
      </c>
      <c r="T137" s="216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17" t="s">
        <v>119</v>
      </c>
      <c r="AT137" s="217" t="s">
        <v>121</v>
      </c>
      <c r="AU137" s="217" t="s">
        <v>79</v>
      </c>
      <c r="AY137" s="18" t="s">
        <v>120</v>
      </c>
      <c r="BE137" s="218">
        <f>IF(N137="základní",J137,0)</f>
        <v>0</v>
      </c>
      <c r="BF137" s="218">
        <f>IF(N137="snížená",J137,0)</f>
        <v>0</v>
      </c>
      <c r="BG137" s="218">
        <f>IF(N137="zákl. přenesená",J137,0)</f>
        <v>0</v>
      </c>
      <c r="BH137" s="218">
        <f>IF(N137="sníž. přenesená",J137,0)</f>
        <v>0</v>
      </c>
      <c r="BI137" s="218">
        <f>IF(N137="nulová",J137,0)</f>
        <v>0</v>
      </c>
      <c r="BJ137" s="18" t="s">
        <v>77</v>
      </c>
      <c r="BK137" s="218">
        <f>ROUND(I137*H137,2)</f>
        <v>0</v>
      </c>
      <c r="BL137" s="18" t="s">
        <v>119</v>
      </c>
      <c r="BM137" s="217" t="s">
        <v>359</v>
      </c>
    </row>
    <row r="138" s="2" customFormat="1">
      <c r="A138" s="39"/>
      <c r="B138" s="40"/>
      <c r="C138" s="41"/>
      <c r="D138" s="231" t="s">
        <v>193</v>
      </c>
      <c r="E138" s="41"/>
      <c r="F138" s="232" t="s">
        <v>360</v>
      </c>
      <c r="G138" s="41"/>
      <c r="H138" s="41"/>
      <c r="I138" s="233"/>
      <c r="J138" s="41"/>
      <c r="K138" s="41"/>
      <c r="L138" s="45"/>
      <c r="M138" s="234"/>
      <c r="N138" s="235"/>
      <c r="O138" s="85"/>
      <c r="P138" s="85"/>
      <c r="Q138" s="85"/>
      <c r="R138" s="85"/>
      <c r="S138" s="85"/>
      <c r="T138" s="86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T138" s="18" t="s">
        <v>193</v>
      </c>
      <c r="AU138" s="18" t="s">
        <v>79</v>
      </c>
    </row>
    <row r="139" s="13" customFormat="1">
      <c r="A139" s="13"/>
      <c r="B139" s="236"/>
      <c r="C139" s="237"/>
      <c r="D139" s="238" t="s">
        <v>195</v>
      </c>
      <c r="E139" s="239" t="s">
        <v>19</v>
      </c>
      <c r="F139" s="240" t="s">
        <v>137</v>
      </c>
      <c r="G139" s="237"/>
      <c r="H139" s="241">
        <v>5</v>
      </c>
      <c r="I139" s="242"/>
      <c r="J139" s="237"/>
      <c r="K139" s="237"/>
      <c r="L139" s="243"/>
      <c r="M139" s="244"/>
      <c r="N139" s="245"/>
      <c r="O139" s="245"/>
      <c r="P139" s="245"/>
      <c r="Q139" s="245"/>
      <c r="R139" s="245"/>
      <c r="S139" s="245"/>
      <c r="T139" s="246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7" t="s">
        <v>195</v>
      </c>
      <c r="AU139" s="247" t="s">
        <v>79</v>
      </c>
      <c r="AV139" s="13" t="s">
        <v>79</v>
      </c>
      <c r="AW139" s="13" t="s">
        <v>31</v>
      </c>
      <c r="AX139" s="13" t="s">
        <v>77</v>
      </c>
      <c r="AY139" s="247" t="s">
        <v>120</v>
      </c>
    </row>
    <row r="140" s="2" customFormat="1" ht="24.15" customHeight="1">
      <c r="A140" s="39"/>
      <c r="B140" s="40"/>
      <c r="C140" s="206" t="s">
        <v>8</v>
      </c>
      <c r="D140" s="206" t="s">
        <v>121</v>
      </c>
      <c r="E140" s="207" t="s">
        <v>361</v>
      </c>
      <c r="F140" s="208" t="s">
        <v>362</v>
      </c>
      <c r="G140" s="209" t="s">
        <v>300</v>
      </c>
      <c r="H140" s="210">
        <v>2</v>
      </c>
      <c r="I140" s="211"/>
      <c r="J140" s="212">
        <f>ROUND(I140*H140,2)</f>
        <v>0</v>
      </c>
      <c r="K140" s="208" t="s">
        <v>191</v>
      </c>
      <c r="L140" s="45"/>
      <c r="M140" s="213" t="s">
        <v>19</v>
      </c>
      <c r="N140" s="214" t="s">
        <v>40</v>
      </c>
      <c r="O140" s="85"/>
      <c r="P140" s="215">
        <f>O140*H140</f>
        <v>0</v>
      </c>
      <c r="Q140" s="215">
        <v>0</v>
      </c>
      <c r="R140" s="215">
        <f>Q140*H140</f>
        <v>0</v>
      </c>
      <c r="S140" s="215">
        <v>0</v>
      </c>
      <c r="T140" s="216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17" t="s">
        <v>119</v>
      </c>
      <c r="AT140" s="217" t="s">
        <v>121</v>
      </c>
      <c r="AU140" s="217" t="s">
        <v>79</v>
      </c>
      <c r="AY140" s="18" t="s">
        <v>120</v>
      </c>
      <c r="BE140" s="218">
        <f>IF(N140="základní",J140,0)</f>
        <v>0</v>
      </c>
      <c r="BF140" s="218">
        <f>IF(N140="snížená",J140,0)</f>
        <v>0</v>
      </c>
      <c r="BG140" s="218">
        <f>IF(N140="zákl. přenesená",J140,0)</f>
        <v>0</v>
      </c>
      <c r="BH140" s="218">
        <f>IF(N140="sníž. přenesená",J140,0)</f>
        <v>0</v>
      </c>
      <c r="BI140" s="218">
        <f>IF(N140="nulová",J140,0)</f>
        <v>0</v>
      </c>
      <c r="BJ140" s="18" t="s">
        <v>77</v>
      </c>
      <c r="BK140" s="218">
        <f>ROUND(I140*H140,2)</f>
        <v>0</v>
      </c>
      <c r="BL140" s="18" t="s">
        <v>119</v>
      </c>
      <c r="BM140" s="217" t="s">
        <v>363</v>
      </c>
    </row>
    <row r="141" s="2" customFormat="1">
      <c r="A141" s="39"/>
      <c r="B141" s="40"/>
      <c r="C141" s="41"/>
      <c r="D141" s="231" t="s">
        <v>193</v>
      </c>
      <c r="E141" s="41"/>
      <c r="F141" s="232" t="s">
        <v>364</v>
      </c>
      <c r="G141" s="41"/>
      <c r="H141" s="41"/>
      <c r="I141" s="233"/>
      <c r="J141" s="41"/>
      <c r="K141" s="41"/>
      <c r="L141" s="45"/>
      <c r="M141" s="234"/>
      <c r="N141" s="235"/>
      <c r="O141" s="85"/>
      <c r="P141" s="85"/>
      <c r="Q141" s="85"/>
      <c r="R141" s="85"/>
      <c r="S141" s="85"/>
      <c r="T141" s="86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T141" s="18" t="s">
        <v>193</v>
      </c>
      <c r="AU141" s="18" t="s">
        <v>79</v>
      </c>
    </row>
    <row r="142" s="13" customFormat="1">
      <c r="A142" s="13"/>
      <c r="B142" s="236"/>
      <c r="C142" s="237"/>
      <c r="D142" s="238" t="s">
        <v>195</v>
      </c>
      <c r="E142" s="239" t="s">
        <v>19</v>
      </c>
      <c r="F142" s="240" t="s">
        <v>79</v>
      </c>
      <c r="G142" s="237"/>
      <c r="H142" s="241">
        <v>2</v>
      </c>
      <c r="I142" s="242"/>
      <c r="J142" s="237"/>
      <c r="K142" s="237"/>
      <c r="L142" s="243"/>
      <c r="M142" s="244"/>
      <c r="N142" s="245"/>
      <c r="O142" s="245"/>
      <c r="P142" s="245"/>
      <c r="Q142" s="245"/>
      <c r="R142" s="245"/>
      <c r="S142" s="245"/>
      <c r="T142" s="246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7" t="s">
        <v>195</v>
      </c>
      <c r="AU142" s="247" t="s">
        <v>79</v>
      </c>
      <c r="AV142" s="13" t="s">
        <v>79</v>
      </c>
      <c r="AW142" s="13" t="s">
        <v>31</v>
      </c>
      <c r="AX142" s="13" t="s">
        <v>77</v>
      </c>
      <c r="AY142" s="247" t="s">
        <v>120</v>
      </c>
    </row>
    <row r="143" s="2" customFormat="1" ht="24.15" customHeight="1">
      <c r="A143" s="39"/>
      <c r="B143" s="40"/>
      <c r="C143" s="206" t="s">
        <v>271</v>
      </c>
      <c r="D143" s="206" t="s">
        <v>121</v>
      </c>
      <c r="E143" s="207" t="s">
        <v>365</v>
      </c>
      <c r="F143" s="208" t="s">
        <v>366</v>
      </c>
      <c r="G143" s="209" t="s">
        <v>300</v>
      </c>
      <c r="H143" s="210">
        <v>1</v>
      </c>
      <c r="I143" s="211"/>
      <c r="J143" s="212">
        <f>ROUND(I143*H143,2)</f>
        <v>0</v>
      </c>
      <c r="K143" s="208" t="s">
        <v>191</v>
      </c>
      <c r="L143" s="45"/>
      <c r="M143" s="213" t="s">
        <v>19</v>
      </c>
      <c r="N143" s="214" t="s">
        <v>40</v>
      </c>
      <c r="O143" s="85"/>
      <c r="P143" s="215">
        <f>O143*H143</f>
        <v>0</v>
      </c>
      <c r="Q143" s="215">
        <v>0</v>
      </c>
      <c r="R143" s="215">
        <f>Q143*H143</f>
        <v>0</v>
      </c>
      <c r="S143" s="215">
        <v>0</v>
      </c>
      <c r="T143" s="216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17" t="s">
        <v>119</v>
      </c>
      <c r="AT143" s="217" t="s">
        <v>121</v>
      </c>
      <c r="AU143" s="217" t="s">
        <v>79</v>
      </c>
      <c r="AY143" s="18" t="s">
        <v>120</v>
      </c>
      <c r="BE143" s="218">
        <f>IF(N143="základní",J143,0)</f>
        <v>0</v>
      </c>
      <c r="BF143" s="218">
        <f>IF(N143="snížená",J143,0)</f>
        <v>0</v>
      </c>
      <c r="BG143" s="218">
        <f>IF(N143="zákl. přenesená",J143,0)</f>
        <v>0</v>
      </c>
      <c r="BH143" s="218">
        <f>IF(N143="sníž. přenesená",J143,0)</f>
        <v>0</v>
      </c>
      <c r="BI143" s="218">
        <f>IF(N143="nulová",J143,0)</f>
        <v>0</v>
      </c>
      <c r="BJ143" s="18" t="s">
        <v>77</v>
      </c>
      <c r="BK143" s="218">
        <f>ROUND(I143*H143,2)</f>
        <v>0</v>
      </c>
      <c r="BL143" s="18" t="s">
        <v>119</v>
      </c>
      <c r="BM143" s="217" t="s">
        <v>367</v>
      </c>
    </row>
    <row r="144" s="2" customFormat="1">
      <c r="A144" s="39"/>
      <c r="B144" s="40"/>
      <c r="C144" s="41"/>
      <c r="D144" s="231" t="s">
        <v>193</v>
      </c>
      <c r="E144" s="41"/>
      <c r="F144" s="232" t="s">
        <v>368</v>
      </c>
      <c r="G144" s="41"/>
      <c r="H144" s="41"/>
      <c r="I144" s="233"/>
      <c r="J144" s="41"/>
      <c r="K144" s="41"/>
      <c r="L144" s="45"/>
      <c r="M144" s="234"/>
      <c r="N144" s="235"/>
      <c r="O144" s="85"/>
      <c r="P144" s="85"/>
      <c r="Q144" s="85"/>
      <c r="R144" s="85"/>
      <c r="S144" s="85"/>
      <c r="T144" s="86"/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T144" s="18" t="s">
        <v>193</v>
      </c>
      <c r="AU144" s="18" t="s">
        <v>79</v>
      </c>
    </row>
    <row r="145" s="13" customFormat="1">
      <c r="A145" s="13"/>
      <c r="B145" s="236"/>
      <c r="C145" s="237"/>
      <c r="D145" s="238" t="s">
        <v>195</v>
      </c>
      <c r="E145" s="239" t="s">
        <v>19</v>
      </c>
      <c r="F145" s="240" t="s">
        <v>77</v>
      </c>
      <c r="G145" s="237"/>
      <c r="H145" s="241">
        <v>1</v>
      </c>
      <c r="I145" s="242"/>
      <c r="J145" s="237"/>
      <c r="K145" s="237"/>
      <c r="L145" s="243"/>
      <c r="M145" s="244"/>
      <c r="N145" s="245"/>
      <c r="O145" s="245"/>
      <c r="P145" s="245"/>
      <c r="Q145" s="245"/>
      <c r="R145" s="245"/>
      <c r="S145" s="245"/>
      <c r="T145" s="246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7" t="s">
        <v>195</v>
      </c>
      <c r="AU145" s="247" t="s">
        <v>79</v>
      </c>
      <c r="AV145" s="13" t="s">
        <v>79</v>
      </c>
      <c r="AW145" s="13" t="s">
        <v>31</v>
      </c>
      <c r="AX145" s="13" t="s">
        <v>77</v>
      </c>
      <c r="AY145" s="247" t="s">
        <v>120</v>
      </c>
    </row>
    <row r="146" s="2" customFormat="1" ht="24.15" customHeight="1">
      <c r="A146" s="39"/>
      <c r="B146" s="40"/>
      <c r="C146" s="206" t="s">
        <v>276</v>
      </c>
      <c r="D146" s="206" t="s">
        <v>121</v>
      </c>
      <c r="E146" s="207" t="s">
        <v>369</v>
      </c>
      <c r="F146" s="208" t="s">
        <v>370</v>
      </c>
      <c r="G146" s="209" t="s">
        <v>300</v>
      </c>
      <c r="H146" s="210">
        <v>5</v>
      </c>
      <c r="I146" s="211"/>
      <c r="J146" s="212">
        <f>ROUND(I146*H146,2)</f>
        <v>0</v>
      </c>
      <c r="K146" s="208" t="s">
        <v>191</v>
      </c>
      <c r="L146" s="45"/>
      <c r="M146" s="213" t="s">
        <v>19</v>
      </c>
      <c r="N146" s="214" t="s">
        <v>40</v>
      </c>
      <c r="O146" s="85"/>
      <c r="P146" s="215">
        <f>O146*H146</f>
        <v>0</v>
      </c>
      <c r="Q146" s="215">
        <v>0</v>
      </c>
      <c r="R146" s="215">
        <f>Q146*H146</f>
        <v>0</v>
      </c>
      <c r="S146" s="215">
        <v>0</v>
      </c>
      <c r="T146" s="216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17" t="s">
        <v>119</v>
      </c>
      <c r="AT146" s="217" t="s">
        <v>121</v>
      </c>
      <c r="AU146" s="217" t="s">
        <v>79</v>
      </c>
      <c r="AY146" s="18" t="s">
        <v>120</v>
      </c>
      <c r="BE146" s="218">
        <f>IF(N146="základní",J146,0)</f>
        <v>0</v>
      </c>
      <c r="BF146" s="218">
        <f>IF(N146="snížená",J146,0)</f>
        <v>0</v>
      </c>
      <c r="BG146" s="218">
        <f>IF(N146="zákl. přenesená",J146,0)</f>
        <v>0</v>
      </c>
      <c r="BH146" s="218">
        <f>IF(N146="sníž. přenesená",J146,0)</f>
        <v>0</v>
      </c>
      <c r="BI146" s="218">
        <f>IF(N146="nulová",J146,0)</f>
        <v>0</v>
      </c>
      <c r="BJ146" s="18" t="s">
        <v>77</v>
      </c>
      <c r="BK146" s="218">
        <f>ROUND(I146*H146,2)</f>
        <v>0</v>
      </c>
      <c r="BL146" s="18" t="s">
        <v>119</v>
      </c>
      <c r="BM146" s="217" t="s">
        <v>371</v>
      </c>
    </row>
    <row r="147" s="2" customFormat="1">
      <c r="A147" s="39"/>
      <c r="B147" s="40"/>
      <c r="C147" s="41"/>
      <c r="D147" s="231" t="s">
        <v>193</v>
      </c>
      <c r="E147" s="41"/>
      <c r="F147" s="232" t="s">
        <v>372</v>
      </c>
      <c r="G147" s="41"/>
      <c r="H147" s="41"/>
      <c r="I147" s="233"/>
      <c r="J147" s="41"/>
      <c r="K147" s="41"/>
      <c r="L147" s="45"/>
      <c r="M147" s="234"/>
      <c r="N147" s="235"/>
      <c r="O147" s="85"/>
      <c r="P147" s="85"/>
      <c r="Q147" s="85"/>
      <c r="R147" s="85"/>
      <c r="S147" s="85"/>
      <c r="T147" s="86"/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T147" s="18" t="s">
        <v>193</v>
      </c>
      <c r="AU147" s="18" t="s">
        <v>79</v>
      </c>
    </row>
    <row r="148" s="13" customFormat="1">
      <c r="A148" s="13"/>
      <c r="B148" s="236"/>
      <c r="C148" s="237"/>
      <c r="D148" s="238" t="s">
        <v>195</v>
      </c>
      <c r="E148" s="239" t="s">
        <v>19</v>
      </c>
      <c r="F148" s="240" t="s">
        <v>137</v>
      </c>
      <c r="G148" s="237"/>
      <c r="H148" s="241">
        <v>5</v>
      </c>
      <c r="I148" s="242"/>
      <c r="J148" s="237"/>
      <c r="K148" s="237"/>
      <c r="L148" s="243"/>
      <c r="M148" s="244"/>
      <c r="N148" s="245"/>
      <c r="O148" s="245"/>
      <c r="P148" s="245"/>
      <c r="Q148" s="245"/>
      <c r="R148" s="245"/>
      <c r="S148" s="245"/>
      <c r="T148" s="246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7" t="s">
        <v>195</v>
      </c>
      <c r="AU148" s="247" t="s">
        <v>79</v>
      </c>
      <c r="AV148" s="13" t="s">
        <v>79</v>
      </c>
      <c r="AW148" s="13" t="s">
        <v>31</v>
      </c>
      <c r="AX148" s="13" t="s">
        <v>77</v>
      </c>
      <c r="AY148" s="247" t="s">
        <v>120</v>
      </c>
    </row>
    <row r="149" s="2" customFormat="1" ht="24.15" customHeight="1">
      <c r="A149" s="39"/>
      <c r="B149" s="40"/>
      <c r="C149" s="206" t="s">
        <v>282</v>
      </c>
      <c r="D149" s="206" t="s">
        <v>121</v>
      </c>
      <c r="E149" s="207" t="s">
        <v>373</v>
      </c>
      <c r="F149" s="208" t="s">
        <v>374</v>
      </c>
      <c r="G149" s="209" t="s">
        <v>300</v>
      </c>
      <c r="H149" s="210">
        <v>2</v>
      </c>
      <c r="I149" s="211"/>
      <c r="J149" s="212">
        <f>ROUND(I149*H149,2)</f>
        <v>0</v>
      </c>
      <c r="K149" s="208" t="s">
        <v>191</v>
      </c>
      <c r="L149" s="45"/>
      <c r="M149" s="213" t="s">
        <v>19</v>
      </c>
      <c r="N149" s="214" t="s">
        <v>40</v>
      </c>
      <c r="O149" s="85"/>
      <c r="P149" s="215">
        <f>O149*H149</f>
        <v>0</v>
      </c>
      <c r="Q149" s="215">
        <v>0</v>
      </c>
      <c r="R149" s="215">
        <f>Q149*H149</f>
        <v>0</v>
      </c>
      <c r="S149" s="215">
        <v>0</v>
      </c>
      <c r="T149" s="216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17" t="s">
        <v>119</v>
      </c>
      <c r="AT149" s="217" t="s">
        <v>121</v>
      </c>
      <c r="AU149" s="217" t="s">
        <v>79</v>
      </c>
      <c r="AY149" s="18" t="s">
        <v>120</v>
      </c>
      <c r="BE149" s="218">
        <f>IF(N149="základní",J149,0)</f>
        <v>0</v>
      </c>
      <c r="BF149" s="218">
        <f>IF(N149="snížená",J149,0)</f>
        <v>0</v>
      </c>
      <c r="BG149" s="218">
        <f>IF(N149="zákl. přenesená",J149,0)</f>
        <v>0</v>
      </c>
      <c r="BH149" s="218">
        <f>IF(N149="sníž. přenesená",J149,0)</f>
        <v>0</v>
      </c>
      <c r="BI149" s="218">
        <f>IF(N149="nulová",J149,0)</f>
        <v>0</v>
      </c>
      <c r="BJ149" s="18" t="s">
        <v>77</v>
      </c>
      <c r="BK149" s="218">
        <f>ROUND(I149*H149,2)</f>
        <v>0</v>
      </c>
      <c r="BL149" s="18" t="s">
        <v>119</v>
      </c>
      <c r="BM149" s="217" t="s">
        <v>375</v>
      </c>
    </row>
    <row r="150" s="2" customFormat="1">
      <c r="A150" s="39"/>
      <c r="B150" s="40"/>
      <c r="C150" s="41"/>
      <c r="D150" s="231" t="s">
        <v>193</v>
      </c>
      <c r="E150" s="41"/>
      <c r="F150" s="232" t="s">
        <v>376</v>
      </c>
      <c r="G150" s="41"/>
      <c r="H150" s="41"/>
      <c r="I150" s="233"/>
      <c r="J150" s="41"/>
      <c r="K150" s="41"/>
      <c r="L150" s="45"/>
      <c r="M150" s="234"/>
      <c r="N150" s="235"/>
      <c r="O150" s="85"/>
      <c r="P150" s="85"/>
      <c r="Q150" s="85"/>
      <c r="R150" s="85"/>
      <c r="S150" s="85"/>
      <c r="T150" s="86"/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T150" s="18" t="s">
        <v>193</v>
      </c>
      <c r="AU150" s="18" t="s">
        <v>79</v>
      </c>
    </row>
    <row r="151" s="13" customFormat="1">
      <c r="A151" s="13"/>
      <c r="B151" s="236"/>
      <c r="C151" s="237"/>
      <c r="D151" s="238" t="s">
        <v>195</v>
      </c>
      <c r="E151" s="239" t="s">
        <v>19</v>
      </c>
      <c r="F151" s="240" t="s">
        <v>79</v>
      </c>
      <c r="G151" s="237"/>
      <c r="H151" s="241">
        <v>2</v>
      </c>
      <c r="I151" s="242"/>
      <c r="J151" s="237"/>
      <c r="K151" s="237"/>
      <c r="L151" s="243"/>
      <c r="M151" s="244"/>
      <c r="N151" s="245"/>
      <c r="O151" s="245"/>
      <c r="P151" s="245"/>
      <c r="Q151" s="245"/>
      <c r="R151" s="245"/>
      <c r="S151" s="245"/>
      <c r="T151" s="246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7" t="s">
        <v>195</v>
      </c>
      <c r="AU151" s="247" t="s">
        <v>79</v>
      </c>
      <c r="AV151" s="13" t="s">
        <v>79</v>
      </c>
      <c r="AW151" s="13" t="s">
        <v>31</v>
      </c>
      <c r="AX151" s="13" t="s">
        <v>77</v>
      </c>
      <c r="AY151" s="247" t="s">
        <v>120</v>
      </c>
    </row>
    <row r="152" s="2" customFormat="1" ht="24.15" customHeight="1">
      <c r="A152" s="39"/>
      <c r="B152" s="40"/>
      <c r="C152" s="206" t="s">
        <v>289</v>
      </c>
      <c r="D152" s="206" t="s">
        <v>121</v>
      </c>
      <c r="E152" s="207" t="s">
        <v>377</v>
      </c>
      <c r="F152" s="208" t="s">
        <v>378</v>
      </c>
      <c r="G152" s="209" t="s">
        <v>300</v>
      </c>
      <c r="H152" s="210">
        <v>1</v>
      </c>
      <c r="I152" s="211"/>
      <c r="J152" s="212">
        <f>ROUND(I152*H152,2)</f>
        <v>0</v>
      </c>
      <c r="K152" s="208" t="s">
        <v>191</v>
      </c>
      <c r="L152" s="45"/>
      <c r="M152" s="213" t="s">
        <v>19</v>
      </c>
      <c r="N152" s="214" t="s">
        <v>40</v>
      </c>
      <c r="O152" s="85"/>
      <c r="P152" s="215">
        <f>O152*H152</f>
        <v>0</v>
      </c>
      <c r="Q152" s="215">
        <v>0</v>
      </c>
      <c r="R152" s="215">
        <f>Q152*H152</f>
        <v>0</v>
      </c>
      <c r="S152" s="215">
        <v>0</v>
      </c>
      <c r="T152" s="216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17" t="s">
        <v>119</v>
      </c>
      <c r="AT152" s="217" t="s">
        <v>121</v>
      </c>
      <c r="AU152" s="217" t="s">
        <v>79</v>
      </c>
      <c r="AY152" s="18" t="s">
        <v>120</v>
      </c>
      <c r="BE152" s="218">
        <f>IF(N152="základní",J152,0)</f>
        <v>0</v>
      </c>
      <c r="BF152" s="218">
        <f>IF(N152="snížená",J152,0)</f>
        <v>0</v>
      </c>
      <c r="BG152" s="218">
        <f>IF(N152="zákl. přenesená",J152,0)</f>
        <v>0</v>
      </c>
      <c r="BH152" s="218">
        <f>IF(N152="sníž. přenesená",J152,0)</f>
        <v>0</v>
      </c>
      <c r="BI152" s="218">
        <f>IF(N152="nulová",J152,0)</f>
        <v>0</v>
      </c>
      <c r="BJ152" s="18" t="s">
        <v>77</v>
      </c>
      <c r="BK152" s="218">
        <f>ROUND(I152*H152,2)</f>
        <v>0</v>
      </c>
      <c r="BL152" s="18" t="s">
        <v>119</v>
      </c>
      <c r="BM152" s="217" t="s">
        <v>379</v>
      </c>
    </row>
    <row r="153" s="2" customFormat="1">
      <c r="A153" s="39"/>
      <c r="B153" s="40"/>
      <c r="C153" s="41"/>
      <c r="D153" s="231" t="s">
        <v>193</v>
      </c>
      <c r="E153" s="41"/>
      <c r="F153" s="232" t="s">
        <v>380</v>
      </c>
      <c r="G153" s="41"/>
      <c r="H153" s="41"/>
      <c r="I153" s="233"/>
      <c r="J153" s="41"/>
      <c r="K153" s="41"/>
      <c r="L153" s="45"/>
      <c r="M153" s="234"/>
      <c r="N153" s="235"/>
      <c r="O153" s="85"/>
      <c r="P153" s="85"/>
      <c r="Q153" s="85"/>
      <c r="R153" s="85"/>
      <c r="S153" s="85"/>
      <c r="T153" s="86"/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T153" s="18" t="s">
        <v>193</v>
      </c>
      <c r="AU153" s="18" t="s">
        <v>79</v>
      </c>
    </row>
    <row r="154" s="13" customFormat="1">
      <c r="A154" s="13"/>
      <c r="B154" s="236"/>
      <c r="C154" s="237"/>
      <c r="D154" s="238" t="s">
        <v>195</v>
      </c>
      <c r="E154" s="239" t="s">
        <v>19</v>
      </c>
      <c r="F154" s="240" t="s">
        <v>77</v>
      </c>
      <c r="G154" s="237"/>
      <c r="H154" s="241">
        <v>1</v>
      </c>
      <c r="I154" s="242"/>
      <c r="J154" s="237"/>
      <c r="K154" s="237"/>
      <c r="L154" s="243"/>
      <c r="M154" s="244"/>
      <c r="N154" s="245"/>
      <c r="O154" s="245"/>
      <c r="P154" s="245"/>
      <c r="Q154" s="245"/>
      <c r="R154" s="245"/>
      <c r="S154" s="245"/>
      <c r="T154" s="246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7" t="s">
        <v>195</v>
      </c>
      <c r="AU154" s="247" t="s">
        <v>79</v>
      </c>
      <c r="AV154" s="13" t="s">
        <v>79</v>
      </c>
      <c r="AW154" s="13" t="s">
        <v>31</v>
      </c>
      <c r="AX154" s="13" t="s">
        <v>77</v>
      </c>
      <c r="AY154" s="247" t="s">
        <v>120</v>
      </c>
    </row>
    <row r="155" s="2" customFormat="1" ht="24.15" customHeight="1">
      <c r="A155" s="39"/>
      <c r="B155" s="40"/>
      <c r="C155" s="206" t="s">
        <v>381</v>
      </c>
      <c r="D155" s="206" t="s">
        <v>121</v>
      </c>
      <c r="E155" s="207" t="s">
        <v>382</v>
      </c>
      <c r="F155" s="208" t="s">
        <v>383</v>
      </c>
      <c r="G155" s="209" t="s">
        <v>300</v>
      </c>
      <c r="H155" s="210">
        <v>5</v>
      </c>
      <c r="I155" s="211"/>
      <c r="J155" s="212">
        <f>ROUND(I155*H155,2)</f>
        <v>0</v>
      </c>
      <c r="K155" s="208" t="s">
        <v>191</v>
      </c>
      <c r="L155" s="45"/>
      <c r="M155" s="213" t="s">
        <v>19</v>
      </c>
      <c r="N155" s="214" t="s">
        <v>40</v>
      </c>
      <c r="O155" s="85"/>
      <c r="P155" s="215">
        <f>O155*H155</f>
        <v>0</v>
      </c>
      <c r="Q155" s="215">
        <v>0</v>
      </c>
      <c r="R155" s="215">
        <f>Q155*H155</f>
        <v>0</v>
      </c>
      <c r="S155" s="215">
        <v>0</v>
      </c>
      <c r="T155" s="216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17" t="s">
        <v>119</v>
      </c>
      <c r="AT155" s="217" t="s">
        <v>121</v>
      </c>
      <c r="AU155" s="217" t="s">
        <v>79</v>
      </c>
      <c r="AY155" s="18" t="s">
        <v>120</v>
      </c>
      <c r="BE155" s="218">
        <f>IF(N155="základní",J155,0)</f>
        <v>0</v>
      </c>
      <c r="BF155" s="218">
        <f>IF(N155="snížená",J155,0)</f>
        <v>0</v>
      </c>
      <c r="BG155" s="218">
        <f>IF(N155="zákl. přenesená",J155,0)</f>
        <v>0</v>
      </c>
      <c r="BH155" s="218">
        <f>IF(N155="sníž. přenesená",J155,0)</f>
        <v>0</v>
      </c>
      <c r="BI155" s="218">
        <f>IF(N155="nulová",J155,0)</f>
        <v>0</v>
      </c>
      <c r="BJ155" s="18" t="s">
        <v>77</v>
      </c>
      <c r="BK155" s="218">
        <f>ROUND(I155*H155,2)</f>
        <v>0</v>
      </c>
      <c r="BL155" s="18" t="s">
        <v>119</v>
      </c>
      <c r="BM155" s="217" t="s">
        <v>384</v>
      </c>
    </row>
    <row r="156" s="2" customFormat="1">
      <c r="A156" s="39"/>
      <c r="B156" s="40"/>
      <c r="C156" s="41"/>
      <c r="D156" s="231" t="s">
        <v>193</v>
      </c>
      <c r="E156" s="41"/>
      <c r="F156" s="232" t="s">
        <v>385</v>
      </c>
      <c r="G156" s="41"/>
      <c r="H156" s="41"/>
      <c r="I156" s="233"/>
      <c r="J156" s="41"/>
      <c r="K156" s="41"/>
      <c r="L156" s="45"/>
      <c r="M156" s="234"/>
      <c r="N156" s="235"/>
      <c r="O156" s="85"/>
      <c r="P156" s="85"/>
      <c r="Q156" s="85"/>
      <c r="R156" s="85"/>
      <c r="S156" s="85"/>
      <c r="T156" s="86"/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T156" s="18" t="s">
        <v>193</v>
      </c>
      <c r="AU156" s="18" t="s">
        <v>79</v>
      </c>
    </row>
    <row r="157" s="13" customFormat="1">
      <c r="A157" s="13"/>
      <c r="B157" s="236"/>
      <c r="C157" s="237"/>
      <c r="D157" s="238" t="s">
        <v>195</v>
      </c>
      <c r="E157" s="239" t="s">
        <v>19</v>
      </c>
      <c r="F157" s="240" t="s">
        <v>137</v>
      </c>
      <c r="G157" s="237"/>
      <c r="H157" s="241">
        <v>5</v>
      </c>
      <c r="I157" s="242"/>
      <c r="J157" s="237"/>
      <c r="K157" s="237"/>
      <c r="L157" s="243"/>
      <c r="M157" s="244"/>
      <c r="N157" s="245"/>
      <c r="O157" s="245"/>
      <c r="P157" s="245"/>
      <c r="Q157" s="245"/>
      <c r="R157" s="245"/>
      <c r="S157" s="245"/>
      <c r="T157" s="246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7" t="s">
        <v>195</v>
      </c>
      <c r="AU157" s="247" t="s">
        <v>79</v>
      </c>
      <c r="AV157" s="13" t="s">
        <v>79</v>
      </c>
      <c r="AW157" s="13" t="s">
        <v>31</v>
      </c>
      <c r="AX157" s="13" t="s">
        <v>77</v>
      </c>
      <c r="AY157" s="247" t="s">
        <v>120</v>
      </c>
    </row>
    <row r="158" s="2" customFormat="1" ht="24.15" customHeight="1">
      <c r="A158" s="39"/>
      <c r="B158" s="40"/>
      <c r="C158" s="206" t="s">
        <v>7</v>
      </c>
      <c r="D158" s="206" t="s">
        <v>121</v>
      </c>
      <c r="E158" s="207" t="s">
        <v>386</v>
      </c>
      <c r="F158" s="208" t="s">
        <v>387</v>
      </c>
      <c r="G158" s="209" t="s">
        <v>300</v>
      </c>
      <c r="H158" s="210">
        <v>2</v>
      </c>
      <c r="I158" s="211"/>
      <c r="J158" s="212">
        <f>ROUND(I158*H158,2)</f>
        <v>0</v>
      </c>
      <c r="K158" s="208" t="s">
        <v>191</v>
      </c>
      <c r="L158" s="45"/>
      <c r="M158" s="213" t="s">
        <v>19</v>
      </c>
      <c r="N158" s="214" t="s">
        <v>40</v>
      </c>
      <c r="O158" s="85"/>
      <c r="P158" s="215">
        <f>O158*H158</f>
        <v>0</v>
      </c>
      <c r="Q158" s="215">
        <v>0</v>
      </c>
      <c r="R158" s="215">
        <f>Q158*H158</f>
        <v>0</v>
      </c>
      <c r="S158" s="215">
        <v>0</v>
      </c>
      <c r="T158" s="216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17" t="s">
        <v>119</v>
      </c>
      <c r="AT158" s="217" t="s">
        <v>121</v>
      </c>
      <c r="AU158" s="217" t="s">
        <v>79</v>
      </c>
      <c r="AY158" s="18" t="s">
        <v>120</v>
      </c>
      <c r="BE158" s="218">
        <f>IF(N158="základní",J158,0)</f>
        <v>0</v>
      </c>
      <c r="BF158" s="218">
        <f>IF(N158="snížená",J158,0)</f>
        <v>0</v>
      </c>
      <c r="BG158" s="218">
        <f>IF(N158="zákl. přenesená",J158,0)</f>
        <v>0</v>
      </c>
      <c r="BH158" s="218">
        <f>IF(N158="sníž. přenesená",J158,0)</f>
        <v>0</v>
      </c>
      <c r="BI158" s="218">
        <f>IF(N158="nulová",J158,0)</f>
        <v>0</v>
      </c>
      <c r="BJ158" s="18" t="s">
        <v>77</v>
      </c>
      <c r="BK158" s="218">
        <f>ROUND(I158*H158,2)</f>
        <v>0</v>
      </c>
      <c r="BL158" s="18" t="s">
        <v>119</v>
      </c>
      <c r="BM158" s="217" t="s">
        <v>388</v>
      </c>
    </row>
    <row r="159" s="2" customFormat="1">
      <c r="A159" s="39"/>
      <c r="B159" s="40"/>
      <c r="C159" s="41"/>
      <c r="D159" s="231" t="s">
        <v>193</v>
      </c>
      <c r="E159" s="41"/>
      <c r="F159" s="232" t="s">
        <v>389</v>
      </c>
      <c r="G159" s="41"/>
      <c r="H159" s="41"/>
      <c r="I159" s="233"/>
      <c r="J159" s="41"/>
      <c r="K159" s="41"/>
      <c r="L159" s="45"/>
      <c r="M159" s="234"/>
      <c r="N159" s="235"/>
      <c r="O159" s="85"/>
      <c r="P159" s="85"/>
      <c r="Q159" s="85"/>
      <c r="R159" s="85"/>
      <c r="S159" s="85"/>
      <c r="T159" s="86"/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T159" s="18" t="s">
        <v>193</v>
      </c>
      <c r="AU159" s="18" t="s">
        <v>79</v>
      </c>
    </row>
    <row r="160" s="13" customFormat="1">
      <c r="A160" s="13"/>
      <c r="B160" s="236"/>
      <c r="C160" s="237"/>
      <c r="D160" s="238" t="s">
        <v>195</v>
      </c>
      <c r="E160" s="239" t="s">
        <v>19</v>
      </c>
      <c r="F160" s="240" t="s">
        <v>79</v>
      </c>
      <c r="G160" s="237"/>
      <c r="H160" s="241">
        <v>2</v>
      </c>
      <c r="I160" s="242"/>
      <c r="J160" s="237"/>
      <c r="K160" s="237"/>
      <c r="L160" s="243"/>
      <c r="M160" s="244"/>
      <c r="N160" s="245"/>
      <c r="O160" s="245"/>
      <c r="P160" s="245"/>
      <c r="Q160" s="245"/>
      <c r="R160" s="245"/>
      <c r="S160" s="245"/>
      <c r="T160" s="246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7" t="s">
        <v>195</v>
      </c>
      <c r="AU160" s="247" t="s">
        <v>79</v>
      </c>
      <c r="AV160" s="13" t="s">
        <v>79</v>
      </c>
      <c r="AW160" s="13" t="s">
        <v>31</v>
      </c>
      <c r="AX160" s="13" t="s">
        <v>77</v>
      </c>
      <c r="AY160" s="247" t="s">
        <v>120</v>
      </c>
    </row>
    <row r="161" s="2" customFormat="1" ht="24.15" customHeight="1">
      <c r="A161" s="39"/>
      <c r="B161" s="40"/>
      <c r="C161" s="206" t="s">
        <v>390</v>
      </c>
      <c r="D161" s="206" t="s">
        <v>121</v>
      </c>
      <c r="E161" s="207" t="s">
        <v>391</v>
      </c>
      <c r="F161" s="208" t="s">
        <v>392</v>
      </c>
      <c r="G161" s="209" t="s">
        <v>300</v>
      </c>
      <c r="H161" s="210">
        <v>2</v>
      </c>
      <c r="I161" s="211"/>
      <c r="J161" s="212">
        <f>ROUND(I161*H161,2)</f>
        <v>0</v>
      </c>
      <c r="K161" s="208" t="s">
        <v>191</v>
      </c>
      <c r="L161" s="45"/>
      <c r="M161" s="213" t="s">
        <v>19</v>
      </c>
      <c r="N161" s="214" t="s">
        <v>40</v>
      </c>
      <c r="O161" s="85"/>
      <c r="P161" s="215">
        <f>O161*H161</f>
        <v>0</v>
      </c>
      <c r="Q161" s="215">
        <v>0</v>
      </c>
      <c r="R161" s="215">
        <f>Q161*H161</f>
        <v>0</v>
      </c>
      <c r="S161" s="215">
        <v>0</v>
      </c>
      <c r="T161" s="216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17" t="s">
        <v>119</v>
      </c>
      <c r="AT161" s="217" t="s">
        <v>121</v>
      </c>
      <c r="AU161" s="217" t="s">
        <v>79</v>
      </c>
      <c r="AY161" s="18" t="s">
        <v>120</v>
      </c>
      <c r="BE161" s="218">
        <f>IF(N161="základní",J161,0)</f>
        <v>0</v>
      </c>
      <c r="BF161" s="218">
        <f>IF(N161="snížená",J161,0)</f>
        <v>0</v>
      </c>
      <c r="BG161" s="218">
        <f>IF(N161="zákl. přenesená",J161,0)</f>
        <v>0</v>
      </c>
      <c r="BH161" s="218">
        <f>IF(N161="sníž. přenesená",J161,0)</f>
        <v>0</v>
      </c>
      <c r="BI161" s="218">
        <f>IF(N161="nulová",J161,0)</f>
        <v>0</v>
      </c>
      <c r="BJ161" s="18" t="s">
        <v>77</v>
      </c>
      <c r="BK161" s="218">
        <f>ROUND(I161*H161,2)</f>
        <v>0</v>
      </c>
      <c r="BL161" s="18" t="s">
        <v>119</v>
      </c>
      <c r="BM161" s="217" t="s">
        <v>393</v>
      </c>
    </row>
    <row r="162" s="2" customFormat="1">
      <c r="A162" s="39"/>
      <c r="B162" s="40"/>
      <c r="C162" s="41"/>
      <c r="D162" s="231" t="s">
        <v>193</v>
      </c>
      <c r="E162" s="41"/>
      <c r="F162" s="232" t="s">
        <v>394</v>
      </c>
      <c r="G162" s="41"/>
      <c r="H162" s="41"/>
      <c r="I162" s="233"/>
      <c r="J162" s="41"/>
      <c r="K162" s="41"/>
      <c r="L162" s="45"/>
      <c r="M162" s="234"/>
      <c r="N162" s="235"/>
      <c r="O162" s="85"/>
      <c r="P162" s="85"/>
      <c r="Q162" s="85"/>
      <c r="R162" s="85"/>
      <c r="S162" s="85"/>
      <c r="T162" s="86"/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T162" s="18" t="s">
        <v>193</v>
      </c>
      <c r="AU162" s="18" t="s">
        <v>79</v>
      </c>
    </row>
    <row r="163" s="13" customFormat="1">
      <c r="A163" s="13"/>
      <c r="B163" s="236"/>
      <c r="C163" s="237"/>
      <c r="D163" s="238" t="s">
        <v>195</v>
      </c>
      <c r="E163" s="239" t="s">
        <v>19</v>
      </c>
      <c r="F163" s="240" t="s">
        <v>79</v>
      </c>
      <c r="G163" s="237"/>
      <c r="H163" s="241">
        <v>2</v>
      </c>
      <c r="I163" s="242"/>
      <c r="J163" s="237"/>
      <c r="K163" s="237"/>
      <c r="L163" s="243"/>
      <c r="M163" s="244"/>
      <c r="N163" s="245"/>
      <c r="O163" s="245"/>
      <c r="P163" s="245"/>
      <c r="Q163" s="245"/>
      <c r="R163" s="245"/>
      <c r="S163" s="245"/>
      <c r="T163" s="246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7" t="s">
        <v>195</v>
      </c>
      <c r="AU163" s="247" t="s">
        <v>79</v>
      </c>
      <c r="AV163" s="13" t="s">
        <v>79</v>
      </c>
      <c r="AW163" s="13" t="s">
        <v>31</v>
      </c>
      <c r="AX163" s="13" t="s">
        <v>77</v>
      </c>
      <c r="AY163" s="247" t="s">
        <v>120</v>
      </c>
    </row>
    <row r="164" s="2" customFormat="1" ht="24.15" customHeight="1">
      <c r="A164" s="39"/>
      <c r="B164" s="40"/>
      <c r="C164" s="206" t="s">
        <v>395</v>
      </c>
      <c r="D164" s="206" t="s">
        <v>121</v>
      </c>
      <c r="E164" s="207" t="s">
        <v>396</v>
      </c>
      <c r="F164" s="208" t="s">
        <v>397</v>
      </c>
      <c r="G164" s="209" t="s">
        <v>300</v>
      </c>
      <c r="H164" s="210">
        <v>2</v>
      </c>
      <c r="I164" s="211"/>
      <c r="J164" s="212">
        <f>ROUND(I164*H164,2)</f>
        <v>0</v>
      </c>
      <c r="K164" s="208" t="s">
        <v>191</v>
      </c>
      <c r="L164" s="45"/>
      <c r="M164" s="213" t="s">
        <v>19</v>
      </c>
      <c r="N164" s="214" t="s">
        <v>40</v>
      </c>
      <c r="O164" s="85"/>
      <c r="P164" s="215">
        <f>O164*H164</f>
        <v>0</v>
      </c>
      <c r="Q164" s="215">
        <v>0</v>
      </c>
      <c r="R164" s="215">
        <f>Q164*H164</f>
        <v>0</v>
      </c>
      <c r="S164" s="215">
        <v>0</v>
      </c>
      <c r="T164" s="216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17" t="s">
        <v>119</v>
      </c>
      <c r="AT164" s="217" t="s">
        <v>121</v>
      </c>
      <c r="AU164" s="217" t="s">
        <v>79</v>
      </c>
      <c r="AY164" s="18" t="s">
        <v>120</v>
      </c>
      <c r="BE164" s="218">
        <f>IF(N164="základní",J164,0)</f>
        <v>0</v>
      </c>
      <c r="BF164" s="218">
        <f>IF(N164="snížená",J164,0)</f>
        <v>0</v>
      </c>
      <c r="BG164" s="218">
        <f>IF(N164="zákl. přenesená",J164,0)</f>
        <v>0</v>
      </c>
      <c r="BH164" s="218">
        <f>IF(N164="sníž. přenesená",J164,0)</f>
        <v>0</v>
      </c>
      <c r="BI164" s="218">
        <f>IF(N164="nulová",J164,0)</f>
        <v>0</v>
      </c>
      <c r="BJ164" s="18" t="s">
        <v>77</v>
      </c>
      <c r="BK164" s="218">
        <f>ROUND(I164*H164,2)</f>
        <v>0</v>
      </c>
      <c r="BL164" s="18" t="s">
        <v>119</v>
      </c>
      <c r="BM164" s="217" t="s">
        <v>398</v>
      </c>
    </row>
    <row r="165" s="2" customFormat="1">
      <c r="A165" s="39"/>
      <c r="B165" s="40"/>
      <c r="C165" s="41"/>
      <c r="D165" s="231" t="s">
        <v>193</v>
      </c>
      <c r="E165" s="41"/>
      <c r="F165" s="232" t="s">
        <v>399</v>
      </c>
      <c r="G165" s="41"/>
      <c r="H165" s="41"/>
      <c r="I165" s="233"/>
      <c r="J165" s="41"/>
      <c r="K165" s="41"/>
      <c r="L165" s="45"/>
      <c r="M165" s="234"/>
      <c r="N165" s="235"/>
      <c r="O165" s="85"/>
      <c r="P165" s="85"/>
      <c r="Q165" s="85"/>
      <c r="R165" s="85"/>
      <c r="S165" s="85"/>
      <c r="T165" s="86"/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T165" s="18" t="s">
        <v>193</v>
      </c>
      <c r="AU165" s="18" t="s">
        <v>79</v>
      </c>
    </row>
    <row r="166" s="13" customFormat="1">
      <c r="A166" s="13"/>
      <c r="B166" s="236"/>
      <c r="C166" s="237"/>
      <c r="D166" s="238" t="s">
        <v>195</v>
      </c>
      <c r="E166" s="239" t="s">
        <v>19</v>
      </c>
      <c r="F166" s="240" t="s">
        <v>79</v>
      </c>
      <c r="G166" s="237"/>
      <c r="H166" s="241">
        <v>2</v>
      </c>
      <c r="I166" s="242"/>
      <c r="J166" s="237"/>
      <c r="K166" s="237"/>
      <c r="L166" s="243"/>
      <c r="M166" s="244"/>
      <c r="N166" s="245"/>
      <c r="O166" s="245"/>
      <c r="P166" s="245"/>
      <c r="Q166" s="245"/>
      <c r="R166" s="245"/>
      <c r="S166" s="245"/>
      <c r="T166" s="246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7" t="s">
        <v>195</v>
      </c>
      <c r="AU166" s="247" t="s">
        <v>79</v>
      </c>
      <c r="AV166" s="13" t="s">
        <v>79</v>
      </c>
      <c r="AW166" s="13" t="s">
        <v>31</v>
      </c>
      <c r="AX166" s="13" t="s">
        <v>77</v>
      </c>
      <c r="AY166" s="247" t="s">
        <v>120</v>
      </c>
    </row>
    <row r="167" s="2" customFormat="1" ht="24.15" customHeight="1">
      <c r="A167" s="39"/>
      <c r="B167" s="40"/>
      <c r="C167" s="206" t="s">
        <v>400</v>
      </c>
      <c r="D167" s="206" t="s">
        <v>121</v>
      </c>
      <c r="E167" s="207" t="s">
        <v>401</v>
      </c>
      <c r="F167" s="208" t="s">
        <v>402</v>
      </c>
      <c r="G167" s="209" t="s">
        <v>300</v>
      </c>
      <c r="H167" s="210">
        <v>2</v>
      </c>
      <c r="I167" s="211"/>
      <c r="J167" s="212">
        <f>ROUND(I167*H167,2)</f>
        <v>0</v>
      </c>
      <c r="K167" s="208" t="s">
        <v>191</v>
      </c>
      <c r="L167" s="45"/>
      <c r="M167" s="213" t="s">
        <v>19</v>
      </c>
      <c r="N167" s="214" t="s">
        <v>40</v>
      </c>
      <c r="O167" s="85"/>
      <c r="P167" s="215">
        <f>O167*H167</f>
        <v>0</v>
      </c>
      <c r="Q167" s="215">
        <v>0</v>
      </c>
      <c r="R167" s="215">
        <f>Q167*H167</f>
        <v>0</v>
      </c>
      <c r="S167" s="215">
        <v>0</v>
      </c>
      <c r="T167" s="216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17" t="s">
        <v>119</v>
      </c>
      <c r="AT167" s="217" t="s">
        <v>121</v>
      </c>
      <c r="AU167" s="217" t="s">
        <v>79</v>
      </c>
      <c r="AY167" s="18" t="s">
        <v>120</v>
      </c>
      <c r="BE167" s="218">
        <f>IF(N167="základní",J167,0)</f>
        <v>0</v>
      </c>
      <c r="BF167" s="218">
        <f>IF(N167="snížená",J167,0)</f>
        <v>0</v>
      </c>
      <c r="BG167" s="218">
        <f>IF(N167="zákl. přenesená",J167,0)</f>
        <v>0</v>
      </c>
      <c r="BH167" s="218">
        <f>IF(N167="sníž. přenesená",J167,0)</f>
        <v>0</v>
      </c>
      <c r="BI167" s="218">
        <f>IF(N167="nulová",J167,0)</f>
        <v>0</v>
      </c>
      <c r="BJ167" s="18" t="s">
        <v>77</v>
      </c>
      <c r="BK167" s="218">
        <f>ROUND(I167*H167,2)</f>
        <v>0</v>
      </c>
      <c r="BL167" s="18" t="s">
        <v>119</v>
      </c>
      <c r="BM167" s="217" t="s">
        <v>403</v>
      </c>
    </row>
    <row r="168" s="2" customFormat="1">
      <c r="A168" s="39"/>
      <c r="B168" s="40"/>
      <c r="C168" s="41"/>
      <c r="D168" s="231" t="s">
        <v>193</v>
      </c>
      <c r="E168" s="41"/>
      <c r="F168" s="232" t="s">
        <v>404</v>
      </c>
      <c r="G168" s="41"/>
      <c r="H168" s="41"/>
      <c r="I168" s="233"/>
      <c r="J168" s="41"/>
      <c r="K168" s="41"/>
      <c r="L168" s="45"/>
      <c r="M168" s="234"/>
      <c r="N168" s="235"/>
      <c r="O168" s="85"/>
      <c r="P168" s="85"/>
      <c r="Q168" s="85"/>
      <c r="R168" s="85"/>
      <c r="S168" s="85"/>
      <c r="T168" s="86"/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T168" s="18" t="s">
        <v>193</v>
      </c>
      <c r="AU168" s="18" t="s">
        <v>79</v>
      </c>
    </row>
    <row r="169" s="13" customFormat="1">
      <c r="A169" s="13"/>
      <c r="B169" s="236"/>
      <c r="C169" s="237"/>
      <c r="D169" s="238" t="s">
        <v>195</v>
      </c>
      <c r="E169" s="239" t="s">
        <v>19</v>
      </c>
      <c r="F169" s="240" t="s">
        <v>79</v>
      </c>
      <c r="G169" s="237"/>
      <c r="H169" s="241">
        <v>2</v>
      </c>
      <c r="I169" s="242"/>
      <c r="J169" s="237"/>
      <c r="K169" s="237"/>
      <c r="L169" s="243"/>
      <c r="M169" s="244"/>
      <c r="N169" s="245"/>
      <c r="O169" s="245"/>
      <c r="P169" s="245"/>
      <c r="Q169" s="245"/>
      <c r="R169" s="245"/>
      <c r="S169" s="245"/>
      <c r="T169" s="246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7" t="s">
        <v>195</v>
      </c>
      <c r="AU169" s="247" t="s">
        <v>79</v>
      </c>
      <c r="AV169" s="13" t="s">
        <v>79</v>
      </c>
      <c r="AW169" s="13" t="s">
        <v>31</v>
      </c>
      <c r="AX169" s="13" t="s">
        <v>77</v>
      </c>
      <c r="AY169" s="247" t="s">
        <v>120</v>
      </c>
    </row>
    <row r="170" s="2" customFormat="1" ht="24.15" customHeight="1">
      <c r="A170" s="39"/>
      <c r="B170" s="40"/>
      <c r="C170" s="206" t="s">
        <v>208</v>
      </c>
      <c r="D170" s="206" t="s">
        <v>121</v>
      </c>
      <c r="E170" s="207" t="s">
        <v>405</v>
      </c>
      <c r="F170" s="208" t="s">
        <v>406</v>
      </c>
      <c r="G170" s="209" t="s">
        <v>300</v>
      </c>
      <c r="H170" s="210">
        <v>2</v>
      </c>
      <c r="I170" s="211"/>
      <c r="J170" s="212">
        <f>ROUND(I170*H170,2)</f>
        <v>0</v>
      </c>
      <c r="K170" s="208" t="s">
        <v>191</v>
      </c>
      <c r="L170" s="45"/>
      <c r="M170" s="213" t="s">
        <v>19</v>
      </c>
      <c r="N170" s="214" t="s">
        <v>40</v>
      </c>
      <c r="O170" s="85"/>
      <c r="P170" s="215">
        <f>O170*H170</f>
        <v>0</v>
      </c>
      <c r="Q170" s="215">
        <v>0</v>
      </c>
      <c r="R170" s="215">
        <f>Q170*H170</f>
        <v>0</v>
      </c>
      <c r="S170" s="215">
        <v>0</v>
      </c>
      <c r="T170" s="216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17" t="s">
        <v>119</v>
      </c>
      <c r="AT170" s="217" t="s">
        <v>121</v>
      </c>
      <c r="AU170" s="217" t="s">
        <v>79</v>
      </c>
      <c r="AY170" s="18" t="s">
        <v>120</v>
      </c>
      <c r="BE170" s="218">
        <f>IF(N170="základní",J170,0)</f>
        <v>0</v>
      </c>
      <c r="BF170" s="218">
        <f>IF(N170="snížená",J170,0)</f>
        <v>0</v>
      </c>
      <c r="BG170" s="218">
        <f>IF(N170="zákl. přenesená",J170,0)</f>
        <v>0</v>
      </c>
      <c r="BH170" s="218">
        <f>IF(N170="sníž. přenesená",J170,0)</f>
        <v>0</v>
      </c>
      <c r="BI170" s="218">
        <f>IF(N170="nulová",J170,0)</f>
        <v>0</v>
      </c>
      <c r="BJ170" s="18" t="s">
        <v>77</v>
      </c>
      <c r="BK170" s="218">
        <f>ROUND(I170*H170,2)</f>
        <v>0</v>
      </c>
      <c r="BL170" s="18" t="s">
        <v>119</v>
      </c>
      <c r="BM170" s="217" t="s">
        <v>407</v>
      </c>
    </row>
    <row r="171" s="2" customFormat="1">
      <c r="A171" s="39"/>
      <c r="B171" s="40"/>
      <c r="C171" s="41"/>
      <c r="D171" s="231" t="s">
        <v>193</v>
      </c>
      <c r="E171" s="41"/>
      <c r="F171" s="232" t="s">
        <v>408</v>
      </c>
      <c r="G171" s="41"/>
      <c r="H171" s="41"/>
      <c r="I171" s="233"/>
      <c r="J171" s="41"/>
      <c r="K171" s="41"/>
      <c r="L171" s="45"/>
      <c r="M171" s="234"/>
      <c r="N171" s="235"/>
      <c r="O171" s="85"/>
      <c r="P171" s="85"/>
      <c r="Q171" s="85"/>
      <c r="R171" s="85"/>
      <c r="S171" s="85"/>
      <c r="T171" s="86"/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T171" s="18" t="s">
        <v>193</v>
      </c>
      <c r="AU171" s="18" t="s">
        <v>79</v>
      </c>
    </row>
    <row r="172" s="13" customFormat="1">
      <c r="A172" s="13"/>
      <c r="B172" s="236"/>
      <c r="C172" s="237"/>
      <c r="D172" s="238" t="s">
        <v>195</v>
      </c>
      <c r="E172" s="239" t="s">
        <v>19</v>
      </c>
      <c r="F172" s="240" t="s">
        <v>79</v>
      </c>
      <c r="G172" s="237"/>
      <c r="H172" s="241">
        <v>2</v>
      </c>
      <c r="I172" s="242"/>
      <c r="J172" s="237"/>
      <c r="K172" s="237"/>
      <c r="L172" s="243"/>
      <c r="M172" s="244"/>
      <c r="N172" s="245"/>
      <c r="O172" s="245"/>
      <c r="P172" s="245"/>
      <c r="Q172" s="245"/>
      <c r="R172" s="245"/>
      <c r="S172" s="245"/>
      <c r="T172" s="246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7" t="s">
        <v>195</v>
      </c>
      <c r="AU172" s="247" t="s">
        <v>79</v>
      </c>
      <c r="AV172" s="13" t="s">
        <v>79</v>
      </c>
      <c r="AW172" s="13" t="s">
        <v>31</v>
      </c>
      <c r="AX172" s="13" t="s">
        <v>77</v>
      </c>
      <c r="AY172" s="247" t="s">
        <v>120</v>
      </c>
    </row>
    <row r="173" s="2" customFormat="1" ht="24.15" customHeight="1">
      <c r="A173" s="39"/>
      <c r="B173" s="40"/>
      <c r="C173" s="206" t="s">
        <v>409</v>
      </c>
      <c r="D173" s="206" t="s">
        <v>121</v>
      </c>
      <c r="E173" s="207" t="s">
        <v>410</v>
      </c>
      <c r="F173" s="208" t="s">
        <v>411</v>
      </c>
      <c r="G173" s="209" t="s">
        <v>300</v>
      </c>
      <c r="H173" s="210">
        <v>2</v>
      </c>
      <c r="I173" s="211"/>
      <c r="J173" s="212">
        <f>ROUND(I173*H173,2)</f>
        <v>0</v>
      </c>
      <c r="K173" s="208" t="s">
        <v>191</v>
      </c>
      <c r="L173" s="45"/>
      <c r="M173" s="213" t="s">
        <v>19</v>
      </c>
      <c r="N173" s="214" t="s">
        <v>40</v>
      </c>
      <c r="O173" s="85"/>
      <c r="P173" s="215">
        <f>O173*H173</f>
        <v>0</v>
      </c>
      <c r="Q173" s="215">
        <v>0</v>
      </c>
      <c r="R173" s="215">
        <f>Q173*H173</f>
        <v>0</v>
      </c>
      <c r="S173" s="215">
        <v>0</v>
      </c>
      <c r="T173" s="216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17" t="s">
        <v>119</v>
      </c>
      <c r="AT173" s="217" t="s">
        <v>121</v>
      </c>
      <c r="AU173" s="217" t="s">
        <v>79</v>
      </c>
      <c r="AY173" s="18" t="s">
        <v>120</v>
      </c>
      <c r="BE173" s="218">
        <f>IF(N173="základní",J173,0)</f>
        <v>0</v>
      </c>
      <c r="BF173" s="218">
        <f>IF(N173="snížená",J173,0)</f>
        <v>0</v>
      </c>
      <c r="BG173" s="218">
        <f>IF(N173="zákl. přenesená",J173,0)</f>
        <v>0</v>
      </c>
      <c r="BH173" s="218">
        <f>IF(N173="sníž. přenesená",J173,0)</f>
        <v>0</v>
      </c>
      <c r="BI173" s="218">
        <f>IF(N173="nulová",J173,0)</f>
        <v>0</v>
      </c>
      <c r="BJ173" s="18" t="s">
        <v>77</v>
      </c>
      <c r="BK173" s="218">
        <f>ROUND(I173*H173,2)</f>
        <v>0</v>
      </c>
      <c r="BL173" s="18" t="s">
        <v>119</v>
      </c>
      <c r="BM173" s="217" t="s">
        <v>412</v>
      </c>
    </row>
    <row r="174" s="2" customFormat="1">
      <c r="A174" s="39"/>
      <c r="B174" s="40"/>
      <c r="C174" s="41"/>
      <c r="D174" s="231" t="s">
        <v>193</v>
      </c>
      <c r="E174" s="41"/>
      <c r="F174" s="232" t="s">
        <v>413</v>
      </c>
      <c r="G174" s="41"/>
      <c r="H174" s="41"/>
      <c r="I174" s="233"/>
      <c r="J174" s="41"/>
      <c r="K174" s="41"/>
      <c r="L174" s="45"/>
      <c r="M174" s="234"/>
      <c r="N174" s="235"/>
      <c r="O174" s="85"/>
      <c r="P174" s="85"/>
      <c r="Q174" s="85"/>
      <c r="R174" s="85"/>
      <c r="S174" s="85"/>
      <c r="T174" s="86"/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T174" s="18" t="s">
        <v>193</v>
      </c>
      <c r="AU174" s="18" t="s">
        <v>79</v>
      </c>
    </row>
    <row r="175" s="13" customFormat="1">
      <c r="A175" s="13"/>
      <c r="B175" s="236"/>
      <c r="C175" s="237"/>
      <c r="D175" s="238" t="s">
        <v>195</v>
      </c>
      <c r="E175" s="239" t="s">
        <v>19</v>
      </c>
      <c r="F175" s="240" t="s">
        <v>79</v>
      </c>
      <c r="G175" s="237"/>
      <c r="H175" s="241">
        <v>2</v>
      </c>
      <c r="I175" s="242"/>
      <c r="J175" s="237"/>
      <c r="K175" s="237"/>
      <c r="L175" s="243"/>
      <c r="M175" s="244"/>
      <c r="N175" s="245"/>
      <c r="O175" s="245"/>
      <c r="P175" s="245"/>
      <c r="Q175" s="245"/>
      <c r="R175" s="245"/>
      <c r="S175" s="245"/>
      <c r="T175" s="246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7" t="s">
        <v>195</v>
      </c>
      <c r="AU175" s="247" t="s">
        <v>79</v>
      </c>
      <c r="AV175" s="13" t="s">
        <v>79</v>
      </c>
      <c r="AW175" s="13" t="s">
        <v>31</v>
      </c>
      <c r="AX175" s="13" t="s">
        <v>77</v>
      </c>
      <c r="AY175" s="247" t="s">
        <v>120</v>
      </c>
    </row>
    <row r="176" s="2" customFormat="1" ht="37.8" customHeight="1">
      <c r="A176" s="39"/>
      <c r="B176" s="40"/>
      <c r="C176" s="206" t="s">
        <v>414</v>
      </c>
      <c r="D176" s="206" t="s">
        <v>121</v>
      </c>
      <c r="E176" s="207" t="s">
        <v>415</v>
      </c>
      <c r="F176" s="208" t="s">
        <v>416</v>
      </c>
      <c r="G176" s="209" t="s">
        <v>300</v>
      </c>
      <c r="H176" s="210">
        <v>10</v>
      </c>
      <c r="I176" s="211"/>
      <c r="J176" s="212">
        <f>ROUND(I176*H176,2)</f>
        <v>0</v>
      </c>
      <c r="K176" s="208" t="s">
        <v>191</v>
      </c>
      <c r="L176" s="45"/>
      <c r="M176" s="213" t="s">
        <v>19</v>
      </c>
      <c r="N176" s="214" t="s">
        <v>40</v>
      </c>
      <c r="O176" s="85"/>
      <c r="P176" s="215">
        <f>O176*H176</f>
        <v>0</v>
      </c>
      <c r="Q176" s="215">
        <v>0</v>
      </c>
      <c r="R176" s="215">
        <f>Q176*H176</f>
        <v>0</v>
      </c>
      <c r="S176" s="215">
        <v>0</v>
      </c>
      <c r="T176" s="216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17" t="s">
        <v>119</v>
      </c>
      <c r="AT176" s="217" t="s">
        <v>121</v>
      </c>
      <c r="AU176" s="217" t="s">
        <v>79</v>
      </c>
      <c r="AY176" s="18" t="s">
        <v>120</v>
      </c>
      <c r="BE176" s="218">
        <f>IF(N176="základní",J176,0)</f>
        <v>0</v>
      </c>
      <c r="BF176" s="218">
        <f>IF(N176="snížená",J176,0)</f>
        <v>0</v>
      </c>
      <c r="BG176" s="218">
        <f>IF(N176="zákl. přenesená",J176,0)</f>
        <v>0</v>
      </c>
      <c r="BH176" s="218">
        <f>IF(N176="sníž. přenesená",J176,0)</f>
        <v>0</v>
      </c>
      <c r="BI176" s="218">
        <f>IF(N176="nulová",J176,0)</f>
        <v>0</v>
      </c>
      <c r="BJ176" s="18" t="s">
        <v>77</v>
      </c>
      <c r="BK176" s="218">
        <f>ROUND(I176*H176,2)</f>
        <v>0</v>
      </c>
      <c r="BL176" s="18" t="s">
        <v>119</v>
      </c>
      <c r="BM176" s="217" t="s">
        <v>417</v>
      </c>
    </row>
    <row r="177" s="2" customFormat="1">
      <c r="A177" s="39"/>
      <c r="B177" s="40"/>
      <c r="C177" s="41"/>
      <c r="D177" s="231" t="s">
        <v>193</v>
      </c>
      <c r="E177" s="41"/>
      <c r="F177" s="232" t="s">
        <v>418</v>
      </c>
      <c r="G177" s="41"/>
      <c r="H177" s="41"/>
      <c r="I177" s="233"/>
      <c r="J177" s="41"/>
      <c r="K177" s="41"/>
      <c r="L177" s="45"/>
      <c r="M177" s="234"/>
      <c r="N177" s="235"/>
      <c r="O177" s="85"/>
      <c r="P177" s="85"/>
      <c r="Q177" s="85"/>
      <c r="R177" s="85"/>
      <c r="S177" s="85"/>
      <c r="T177" s="86"/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T177" s="18" t="s">
        <v>193</v>
      </c>
      <c r="AU177" s="18" t="s">
        <v>79</v>
      </c>
    </row>
    <row r="178" s="13" customFormat="1">
      <c r="A178" s="13"/>
      <c r="B178" s="236"/>
      <c r="C178" s="237"/>
      <c r="D178" s="238" t="s">
        <v>195</v>
      </c>
      <c r="E178" s="239" t="s">
        <v>19</v>
      </c>
      <c r="F178" s="240" t="s">
        <v>419</v>
      </c>
      <c r="G178" s="237"/>
      <c r="H178" s="241">
        <v>10</v>
      </c>
      <c r="I178" s="242"/>
      <c r="J178" s="237"/>
      <c r="K178" s="237"/>
      <c r="L178" s="243"/>
      <c r="M178" s="244"/>
      <c r="N178" s="245"/>
      <c r="O178" s="245"/>
      <c r="P178" s="245"/>
      <c r="Q178" s="245"/>
      <c r="R178" s="245"/>
      <c r="S178" s="245"/>
      <c r="T178" s="246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7" t="s">
        <v>195</v>
      </c>
      <c r="AU178" s="247" t="s">
        <v>79</v>
      </c>
      <c r="AV178" s="13" t="s">
        <v>79</v>
      </c>
      <c r="AW178" s="13" t="s">
        <v>31</v>
      </c>
      <c r="AX178" s="13" t="s">
        <v>77</v>
      </c>
      <c r="AY178" s="247" t="s">
        <v>120</v>
      </c>
    </row>
    <row r="179" s="2" customFormat="1" ht="37.8" customHeight="1">
      <c r="A179" s="39"/>
      <c r="B179" s="40"/>
      <c r="C179" s="206" t="s">
        <v>420</v>
      </c>
      <c r="D179" s="206" t="s">
        <v>121</v>
      </c>
      <c r="E179" s="207" t="s">
        <v>421</v>
      </c>
      <c r="F179" s="208" t="s">
        <v>422</v>
      </c>
      <c r="G179" s="209" t="s">
        <v>300</v>
      </c>
      <c r="H179" s="210">
        <v>4</v>
      </c>
      <c r="I179" s="211"/>
      <c r="J179" s="212">
        <f>ROUND(I179*H179,2)</f>
        <v>0</v>
      </c>
      <c r="K179" s="208" t="s">
        <v>191</v>
      </c>
      <c r="L179" s="45"/>
      <c r="M179" s="213" t="s">
        <v>19</v>
      </c>
      <c r="N179" s="214" t="s">
        <v>40</v>
      </c>
      <c r="O179" s="85"/>
      <c r="P179" s="215">
        <f>O179*H179</f>
        <v>0</v>
      </c>
      <c r="Q179" s="215">
        <v>0</v>
      </c>
      <c r="R179" s="215">
        <f>Q179*H179</f>
        <v>0</v>
      </c>
      <c r="S179" s="215">
        <v>0</v>
      </c>
      <c r="T179" s="216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17" t="s">
        <v>119</v>
      </c>
      <c r="AT179" s="217" t="s">
        <v>121</v>
      </c>
      <c r="AU179" s="217" t="s">
        <v>79</v>
      </c>
      <c r="AY179" s="18" t="s">
        <v>120</v>
      </c>
      <c r="BE179" s="218">
        <f>IF(N179="základní",J179,0)</f>
        <v>0</v>
      </c>
      <c r="BF179" s="218">
        <f>IF(N179="snížená",J179,0)</f>
        <v>0</v>
      </c>
      <c r="BG179" s="218">
        <f>IF(N179="zákl. přenesená",J179,0)</f>
        <v>0</v>
      </c>
      <c r="BH179" s="218">
        <f>IF(N179="sníž. přenesená",J179,0)</f>
        <v>0</v>
      </c>
      <c r="BI179" s="218">
        <f>IF(N179="nulová",J179,0)</f>
        <v>0</v>
      </c>
      <c r="BJ179" s="18" t="s">
        <v>77</v>
      </c>
      <c r="BK179" s="218">
        <f>ROUND(I179*H179,2)</f>
        <v>0</v>
      </c>
      <c r="BL179" s="18" t="s">
        <v>119</v>
      </c>
      <c r="BM179" s="217" t="s">
        <v>423</v>
      </c>
    </row>
    <row r="180" s="2" customFormat="1">
      <c r="A180" s="39"/>
      <c r="B180" s="40"/>
      <c r="C180" s="41"/>
      <c r="D180" s="231" t="s">
        <v>193</v>
      </c>
      <c r="E180" s="41"/>
      <c r="F180" s="232" t="s">
        <v>424</v>
      </c>
      <c r="G180" s="41"/>
      <c r="H180" s="41"/>
      <c r="I180" s="233"/>
      <c r="J180" s="41"/>
      <c r="K180" s="41"/>
      <c r="L180" s="45"/>
      <c r="M180" s="234"/>
      <c r="N180" s="235"/>
      <c r="O180" s="85"/>
      <c r="P180" s="85"/>
      <c r="Q180" s="85"/>
      <c r="R180" s="85"/>
      <c r="S180" s="85"/>
      <c r="T180" s="86"/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T180" s="18" t="s">
        <v>193</v>
      </c>
      <c r="AU180" s="18" t="s">
        <v>79</v>
      </c>
    </row>
    <row r="181" s="13" customFormat="1">
      <c r="A181" s="13"/>
      <c r="B181" s="236"/>
      <c r="C181" s="237"/>
      <c r="D181" s="238" t="s">
        <v>195</v>
      </c>
      <c r="E181" s="239" t="s">
        <v>19</v>
      </c>
      <c r="F181" s="240" t="s">
        <v>425</v>
      </c>
      <c r="G181" s="237"/>
      <c r="H181" s="241">
        <v>4</v>
      </c>
      <c r="I181" s="242"/>
      <c r="J181" s="237"/>
      <c r="K181" s="237"/>
      <c r="L181" s="243"/>
      <c r="M181" s="244"/>
      <c r="N181" s="245"/>
      <c r="O181" s="245"/>
      <c r="P181" s="245"/>
      <c r="Q181" s="245"/>
      <c r="R181" s="245"/>
      <c r="S181" s="245"/>
      <c r="T181" s="246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7" t="s">
        <v>195</v>
      </c>
      <c r="AU181" s="247" t="s">
        <v>79</v>
      </c>
      <c r="AV181" s="13" t="s">
        <v>79</v>
      </c>
      <c r="AW181" s="13" t="s">
        <v>31</v>
      </c>
      <c r="AX181" s="13" t="s">
        <v>77</v>
      </c>
      <c r="AY181" s="247" t="s">
        <v>120</v>
      </c>
    </row>
    <row r="182" s="2" customFormat="1" ht="37.8" customHeight="1">
      <c r="A182" s="39"/>
      <c r="B182" s="40"/>
      <c r="C182" s="206" t="s">
        <v>426</v>
      </c>
      <c r="D182" s="206" t="s">
        <v>121</v>
      </c>
      <c r="E182" s="207" t="s">
        <v>427</v>
      </c>
      <c r="F182" s="208" t="s">
        <v>428</v>
      </c>
      <c r="G182" s="209" t="s">
        <v>300</v>
      </c>
      <c r="H182" s="210">
        <v>4</v>
      </c>
      <c r="I182" s="211"/>
      <c r="J182" s="212">
        <f>ROUND(I182*H182,2)</f>
        <v>0</v>
      </c>
      <c r="K182" s="208" t="s">
        <v>191</v>
      </c>
      <c r="L182" s="45"/>
      <c r="M182" s="213" t="s">
        <v>19</v>
      </c>
      <c r="N182" s="214" t="s">
        <v>40</v>
      </c>
      <c r="O182" s="85"/>
      <c r="P182" s="215">
        <f>O182*H182</f>
        <v>0</v>
      </c>
      <c r="Q182" s="215">
        <v>0</v>
      </c>
      <c r="R182" s="215">
        <f>Q182*H182</f>
        <v>0</v>
      </c>
      <c r="S182" s="215">
        <v>0</v>
      </c>
      <c r="T182" s="216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17" t="s">
        <v>119</v>
      </c>
      <c r="AT182" s="217" t="s">
        <v>121</v>
      </c>
      <c r="AU182" s="217" t="s">
        <v>79</v>
      </c>
      <c r="AY182" s="18" t="s">
        <v>120</v>
      </c>
      <c r="BE182" s="218">
        <f>IF(N182="základní",J182,0)</f>
        <v>0</v>
      </c>
      <c r="BF182" s="218">
        <f>IF(N182="snížená",J182,0)</f>
        <v>0</v>
      </c>
      <c r="BG182" s="218">
        <f>IF(N182="zákl. přenesená",J182,0)</f>
        <v>0</v>
      </c>
      <c r="BH182" s="218">
        <f>IF(N182="sníž. přenesená",J182,0)</f>
        <v>0</v>
      </c>
      <c r="BI182" s="218">
        <f>IF(N182="nulová",J182,0)</f>
        <v>0</v>
      </c>
      <c r="BJ182" s="18" t="s">
        <v>77</v>
      </c>
      <c r="BK182" s="218">
        <f>ROUND(I182*H182,2)</f>
        <v>0</v>
      </c>
      <c r="BL182" s="18" t="s">
        <v>119</v>
      </c>
      <c r="BM182" s="217" t="s">
        <v>429</v>
      </c>
    </row>
    <row r="183" s="2" customFormat="1">
      <c r="A183" s="39"/>
      <c r="B183" s="40"/>
      <c r="C183" s="41"/>
      <c r="D183" s="231" t="s">
        <v>193</v>
      </c>
      <c r="E183" s="41"/>
      <c r="F183" s="232" t="s">
        <v>430</v>
      </c>
      <c r="G183" s="41"/>
      <c r="H183" s="41"/>
      <c r="I183" s="233"/>
      <c r="J183" s="41"/>
      <c r="K183" s="41"/>
      <c r="L183" s="45"/>
      <c r="M183" s="234"/>
      <c r="N183" s="235"/>
      <c r="O183" s="85"/>
      <c r="P183" s="85"/>
      <c r="Q183" s="85"/>
      <c r="R183" s="85"/>
      <c r="S183" s="85"/>
      <c r="T183" s="86"/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T183" s="18" t="s">
        <v>193</v>
      </c>
      <c r="AU183" s="18" t="s">
        <v>79</v>
      </c>
    </row>
    <row r="184" s="13" customFormat="1">
      <c r="A184" s="13"/>
      <c r="B184" s="236"/>
      <c r="C184" s="237"/>
      <c r="D184" s="238" t="s">
        <v>195</v>
      </c>
      <c r="E184" s="239" t="s">
        <v>19</v>
      </c>
      <c r="F184" s="240" t="s">
        <v>425</v>
      </c>
      <c r="G184" s="237"/>
      <c r="H184" s="241">
        <v>4</v>
      </c>
      <c r="I184" s="242"/>
      <c r="J184" s="237"/>
      <c r="K184" s="237"/>
      <c r="L184" s="243"/>
      <c r="M184" s="244"/>
      <c r="N184" s="245"/>
      <c r="O184" s="245"/>
      <c r="P184" s="245"/>
      <c r="Q184" s="245"/>
      <c r="R184" s="245"/>
      <c r="S184" s="245"/>
      <c r="T184" s="246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47" t="s">
        <v>195</v>
      </c>
      <c r="AU184" s="247" t="s">
        <v>79</v>
      </c>
      <c r="AV184" s="13" t="s">
        <v>79</v>
      </c>
      <c r="AW184" s="13" t="s">
        <v>31</v>
      </c>
      <c r="AX184" s="13" t="s">
        <v>77</v>
      </c>
      <c r="AY184" s="247" t="s">
        <v>120</v>
      </c>
    </row>
    <row r="185" s="2" customFormat="1" ht="33" customHeight="1">
      <c r="A185" s="39"/>
      <c r="B185" s="40"/>
      <c r="C185" s="206" t="s">
        <v>431</v>
      </c>
      <c r="D185" s="206" t="s">
        <v>121</v>
      </c>
      <c r="E185" s="207" t="s">
        <v>432</v>
      </c>
      <c r="F185" s="208" t="s">
        <v>433</v>
      </c>
      <c r="G185" s="209" t="s">
        <v>300</v>
      </c>
      <c r="H185" s="210">
        <v>4</v>
      </c>
      <c r="I185" s="211"/>
      <c r="J185" s="212">
        <f>ROUND(I185*H185,2)</f>
        <v>0</v>
      </c>
      <c r="K185" s="208" t="s">
        <v>191</v>
      </c>
      <c r="L185" s="45"/>
      <c r="M185" s="213" t="s">
        <v>19</v>
      </c>
      <c r="N185" s="214" t="s">
        <v>40</v>
      </c>
      <c r="O185" s="85"/>
      <c r="P185" s="215">
        <f>O185*H185</f>
        <v>0</v>
      </c>
      <c r="Q185" s="215">
        <v>0</v>
      </c>
      <c r="R185" s="215">
        <f>Q185*H185</f>
        <v>0</v>
      </c>
      <c r="S185" s="215">
        <v>0</v>
      </c>
      <c r="T185" s="216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17" t="s">
        <v>119</v>
      </c>
      <c r="AT185" s="217" t="s">
        <v>121</v>
      </c>
      <c r="AU185" s="217" t="s">
        <v>79</v>
      </c>
      <c r="AY185" s="18" t="s">
        <v>120</v>
      </c>
      <c r="BE185" s="218">
        <f>IF(N185="základní",J185,0)</f>
        <v>0</v>
      </c>
      <c r="BF185" s="218">
        <f>IF(N185="snížená",J185,0)</f>
        <v>0</v>
      </c>
      <c r="BG185" s="218">
        <f>IF(N185="zákl. přenesená",J185,0)</f>
        <v>0</v>
      </c>
      <c r="BH185" s="218">
        <f>IF(N185="sníž. přenesená",J185,0)</f>
        <v>0</v>
      </c>
      <c r="BI185" s="218">
        <f>IF(N185="nulová",J185,0)</f>
        <v>0</v>
      </c>
      <c r="BJ185" s="18" t="s">
        <v>77</v>
      </c>
      <c r="BK185" s="218">
        <f>ROUND(I185*H185,2)</f>
        <v>0</v>
      </c>
      <c r="BL185" s="18" t="s">
        <v>119</v>
      </c>
      <c r="BM185" s="217" t="s">
        <v>434</v>
      </c>
    </row>
    <row r="186" s="2" customFormat="1">
      <c r="A186" s="39"/>
      <c r="B186" s="40"/>
      <c r="C186" s="41"/>
      <c r="D186" s="231" t="s">
        <v>193</v>
      </c>
      <c r="E186" s="41"/>
      <c r="F186" s="232" t="s">
        <v>435</v>
      </c>
      <c r="G186" s="41"/>
      <c r="H186" s="41"/>
      <c r="I186" s="233"/>
      <c r="J186" s="41"/>
      <c r="K186" s="41"/>
      <c r="L186" s="45"/>
      <c r="M186" s="234"/>
      <c r="N186" s="235"/>
      <c r="O186" s="85"/>
      <c r="P186" s="85"/>
      <c r="Q186" s="85"/>
      <c r="R186" s="85"/>
      <c r="S186" s="85"/>
      <c r="T186" s="86"/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T186" s="18" t="s">
        <v>193</v>
      </c>
      <c r="AU186" s="18" t="s">
        <v>79</v>
      </c>
    </row>
    <row r="187" s="13" customFormat="1">
      <c r="A187" s="13"/>
      <c r="B187" s="236"/>
      <c r="C187" s="237"/>
      <c r="D187" s="238" t="s">
        <v>195</v>
      </c>
      <c r="E187" s="239" t="s">
        <v>19</v>
      </c>
      <c r="F187" s="240" t="s">
        <v>425</v>
      </c>
      <c r="G187" s="237"/>
      <c r="H187" s="241">
        <v>4</v>
      </c>
      <c r="I187" s="242"/>
      <c r="J187" s="237"/>
      <c r="K187" s="237"/>
      <c r="L187" s="243"/>
      <c r="M187" s="244"/>
      <c r="N187" s="245"/>
      <c r="O187" s="245"/>
      <c r="P187" s="245"/>
      <c r="Q187" s="245"/>
      <c r="R187" s="245"/>
      <c r="S187" s="245"/>
      <c r="T187" s="246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7" t="s">
        <v>195</v>
      </c>
      <c r="AU187" s="247" t="s">
        <v>79</v>
      </c>
      <c r="AV187" s="13" t="s">
        <v>79</v>
      </c>
      <c r="AW187" s="13" t="s">
        <v>31</v>
      </c>
      <c r="AX187" s="13" t="s">
        <v>77</v>
      </c>
      <c r="AY187" s="247" t="s">
        <v>120</v>
      </c>
    </row>
    <row r="188" s="2" customFormat="1" ht="33" customHeight="1">
      <c r="A188" s="39"/>
      <c r="B188" s="40"/>
      <c r="C188" s="206" t="s">
        <v>436</v>
      </c>
      <c r="D188" s="206" t="s">
        <v>121</v>
      </c>
      <c r="E188" s="207" t="s">
        <v>437</v>
      </c>
      <c r="F188" s="208" t="s">
        <v>438</v>
      </c>
      <c r="G188" s="209" t="s">
        <v>300</v>
      </c>
      <c r="H188" s="210">
        <v>2</v>
      </c>
      <c r="I188" s="211"/>
      <c r="J188" s="212">
        <f>ROUND(I188*H188,2)</f>
        <v>0</v>
      </c>
      <c r="K188" s="208" t="s">
        <v>191</v>
      </c>
      <c r="L188" s="45"/>
      <c r="M188" s="213" t="s">
        <v>19</v>
      </c>
      <c r="N188" s="214" t="s">
        <v>40</v>
      </c>
      <c r="O188" s="85"/>
      <c r="P188" s="215">
        <f>O188*H188</f>
        <v>0</v>
      </c>
      <c r="Q188" s="215">
        <v>0</v>
      </c>
      <c r="R188" s="215">
        <f>Q188*H188</f>
        <v>0</v>
      </c>
      <c r="S188" s="215">
        <v>0</v>
      </c>
      <c r="T188" s="216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17" t="s">
        <v>119</v>
      </c>
      <c r="AT188" s="217" t="s">
        <v>121</v>
      </c>
      <c r="AU188" s="217" t="s">
        <v>79</v>
      </c>
      <c r="AY188" s="18" t="s">
        <v>120</v>
      </c>
      <c r="BE188" s="218">
        <f>IF(N188="základní",J188,0)</f>
        <v>0</v>
      </c>
      <c r="BF188" s="218">
        <f>IF(N188="snížená",J188,0)</f>
        <v>0</v>
      </c>
      <c r="BG188" s="218">
        <f>IF(N188="zákl. přenesená",J188,0)</f>
        <v>0</v>
      </c>
      <c r="BH188" s="218">
        <f>IF(N188="sníž. přenesená",J188,0)</f>
        <v>0</v>
      </c>
      <c r="BI188" s="218">
        <f>IF(N188="nulová",J188,0)</f>
        <v>0</v>
      </c>
      <c r="BJ188" s="18" t="s">
        <v>77</v>
      </c>
      <c r="BK188" s="218">
        <f>ROUND(I188*H188,2)</f>
        <v>0</v>
      </c>
      <c r="BL188" s="18" t="s">
        <v>119</v>
      </c>
      <c r="BM188" s="217" t="s">
        <v>439</v>
      </c>
    </row>
    <row r="189" s="2" customFormat="1">
      <c r="A189" s="39"/>
      <c r="B189" s="40"/>
      <c r="C189" s="41"/>
      <c r="D189" s="231" t="s">
        <v>193</v>
      </c>
      <c r="E189" s="41"/>
      <c r="F189" s="232" t="s">
        <v>440</v>
      </c>
      <c r="G189" s="41"/>
      <c r="H189" s="41"/>
      <c r="I189" s="233"/>
      <c r="J189" s="41"/>
      <c r="K189" s="41"/>
      <c r="L189" s="45"/>
      <c r="M189" s="234"/>
      <c r="N189" s="235"/>
      <c r="O189" s="85"/>
      <c r="P189" s="85"/>
      <c r="Q189" s="85"/>
      <c r="R189" s="85"/>
      <c r="S189" s="85"/>
      <c r="T189" s="86"/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T189" s="18" t="s">
        <v>193</v>
      </c>
      <c r="AU189" s="18" t="s">
        <v>79</v>
      </c>
    </row>
    <row r="190" s="13" customFormat="1">
      <c r="A190" s="13"/>
      <c r="B190" s="236"/>
      <c r="C190" s="237"/>
      <c r="D190" s="238" t="s">
        <v>195</v>
      </c>
      <c r="E190" s="239" t="s">
        <v>19</v>
      </c>
      <c r="F190" s="240" t="s">
        <v>441</v>
      </c>
      <c r="G190" s="237"/>
      <c r="H190" s="241">
        <v>2</v>
      </c>
      <c r="I190" s="242"/>
      <c r="J190" s="237"/>
      <c r="K190" s="237"/>
      <c r="L190" s="243"/>
      <c r="M190" s="244"/>
      <c r="N190" s="245"/>
      <c r="O190" s="245"/>
      <c r="P190" s="245"/>
      <c r="Q190" s="245"/>
      <c r="R190" s="245"/>
      <c r="S190" s="245"/>
      <c r="T190" s="246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7" t="s">
        <v>195</v>
      </c>
      <c r="AU190" s="247" t="s">
        <v>79</v>
      </c>
      <c r="AV190" s="13" t="s">
        <v>79</v>
      </c>
      <c r="AW190" s="13" t="s">
        <v>31</v>
      </c>
      <c r="AX190" s="13" t="s">
        <v>77</v>
      </c>
      <c r="AY190" s="247" t="s">
        <v>120</v>
      </c>
    </row>
    <row r="191" s="2" customFormat="1" ht="33" customHeight="1">
      <c r="A191" s="39"/>
      <c r="B191" s="40"/>
      <c r="C191" s="206" t="s">
        <v>442</v>
      </c>
      <c r="D191" s="206" t="s">
        <v>121</v>
      </c>
      <c r="E191" s="207" t="s">
        <v>443</v>
      </c>
      <c r="F191" s="208" t="s">
        <v>444</v>
      </c>
      <c r="G191" s="209" t="s">
        <v>300</v>
      </c>
      <c r="H191" s="210">
        <v>10</v>
      </c>
      <c r="I191" s="211"/>
      <c r="J191" s="212">
        <f>ROUND(I191*H191,2)</f>
        <v>0</v>
      </c>
      <c r="K191" s="208" t="s">
        <v>191</v>
      </c>
      <c r="L191" s="45"/>
      <c r="M191" s="213" t="s">
        <v>19</v>
      </c>
      <c r="N191" s="214" t="s">
        <v>40</v>
      </c>
      <c r="O191" s="85"/>
      <c r="P191" s="215">
        <f>O191*H191</f>
        <v>0</v>
      </c>
      <c r="Q191" s="215">
        <v>0</v>
      </c>
      <c r="R191" s="215">
        <f>Q191*H191</f>
        <v>0</v>
      </c>
      <c r="S191" s="215">
        <v>0</v>
      </c>
      <c r="T191" s="216">
        <f>S191*H191</f>
        <v>0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17" t="s">
        <v>119</v>
      </c>
      <c r="AT191" s="217" t="s">
        <v>121</v>
      </c>
      <c r="AU191" s="217" t="s">
        <v>79</v>
      </c>
      <c r="AY191" s="18" t="s">
        <v>120</v>
      </c>
      <c r="BE191" s="218">
        <f>IF(N191="základní",J191,0)</f>
        <v>0</v>
      </c>
      <c r="BF191" s="218">
        <f>IF(N191="snížená",J191,0)</f>
        <v>0</v>
      </c>
      <c r="BG191" s="218">
        <f>IF(N191="zákl. přenesená",J191,0)</f>
        <v>0</v>
      </c>
      <c r="BH191" s="218">
        <f>IF(N191="sníž. přenesená",J191,0)</f>
        <v>0</v>
      </c>
      <c r="BI191" s="218">
        <f>IF(N191="nulová",J191,0)</f>
        <v>0</v>
      </c>
      <c r="BJ191" s="18" t="s">
        <v>77</v>
      </c>
      <c r="BK191" s="218">
        <f>ROUND(I191*H191,2)</f>
        <v>0</v>
      </c>
      <c r="BL191" s="18" t="s">
        <v>119</v>
      </c>
      <c r="BM191" s="217" t="s">
        <v>445</v>
      </c>
    </row>
    <row r="192" s="2" customFormat="1">
      <c r="A192" s="39"/>
      <c r="B192" s="40"/>
      <c r="C192" s="41"/>
      <c r="D192" s="231" t="s">
        <v>193</v>
      </c>
      <c r="E192" s="41"/>
      <c r="F192" s="232" t="s">
        <v>446</v>
      </c>
      <c r="G192" s="41"/>
      <c r="H192" s="41"/>
      <c r="I192" s="233"/>
      <c r="J192" s="41"/>
      <c r="K192" s="41"/>
      <c r="L192" s="45"/>
      <c r="M192" s="234"/>
      <c r="N192" s="235"/>
      <c r="O192" s="85"/>
      <c r="P192" s="85"/>
      <c r="Q192" s="85"/>
      <c r="R192" s="85"/>
      <c r="S192" s="85"/>
      <c r="T192" s="86"/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T192" s="18" t="s">
        <v>193</v>
      </c>
      <c r="AU192" s="18" t="s">
        <v>79</v>
      </c>
    </row>
    <row r="193" s="13" customFormat="1">
      <c r="A193" s="13"/>
      <c r="B193" s="236"/>
      <c r="C193" s="237"/>
      <c r="D193" s="238" t="s">
        <v>195</v>
      </c>
      <c r="E193" s="239" t="s">
        <v>19</v>
      </c>
      <c r="F193" s="240" t="s">
        <v>419</v>
      </c>
      <c r="G193" s="237"/>
      <c r="H193" s="241">
        <v>10</v>
      </c>
      <c r="I193" s="242"/>
      <c r="J193" s="237"/>
      <c r="K193" s="237"/>
      <c r="L193" s="243"/>
      <c r="M193" s="244"/>
      <c r="N193" s="245"/>
      <c r="O193" s="245"/>
      <c r="P193" s="245"/>
      <c r="Q193" s="245"/>
      <c r="R193" s="245"/>
      <c r="S193" s="245"/>
      <c r="T193" s="246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47" t="s">
        <v>195</v>
      </c>
      <c r="AU193" s="247" t="s">
        <v>79</v>
      </c>
      <c r="AV193" s="13" t="s">
        <v>79</v>
      </c>
      <c r="AW193" s="13" t="s">
        <v>31</v>
      </c>
      <c r="AX193" s="13" t="s">
        <v>77</v>
      </c>
      <c r="AY193" s="247" t="s">
        <v>120</v>
      </c>
    </row>
    <row r="194" s="2" customFormat="1" ht="33" customHeight="1">
      <c r="A194" s="39"/>
      <c r="B194" s="40"/>
      <c r="C194" s="206" t="s">
        <v>447</v>
      </c>
      <c r="D194" s="206" t="s">
        <v>121</v>
      </c>
      <c r="E194" s="207" t="s">
        <v>448</v>
      </c>
      <c r="F194" s="208" t="s">
        <v>449</v>
      </c>
      <c r="G194" s="209" t="s">
        <v>300</v>
      </c>
      <c r="H194" s="210">
        <v>4</v>
      </c>
      <c r="I194" s="211"/>
      <c r="J194" s="212">
        <f>ROUND(I194*H194,2)</f>
        <v>0</v>
      </c>
      <c r="K194" s="208" t="s">
        <v>191</v>
      </c>
      <c r="L194" s="45"/>
      <c r="M194" s="213" t="s">
        <v>19</v>
      </c>
      <c r="N194" s="214" t="s">
        <v>40</v>
      </c>
      <c r="O194" s="85"/>
      <c r="P194" s="215">
        <f>O194*H194</f>
        <v>0</v>
      </c>
      <c r="Q194" s="215">
        <v>0</v>
      </c>
      <c r="R194" s="215">
        <f>Q194*H194</f>
        <v>0</v>
      </c>
      <c r="S194" s="215">
        <v>0</v>
      </c>
      <c r="T194" s="216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17" t="s">
        <v>119</v>
      </c>
      <c r="AT194" s="217" t="s">
        <v>121</v>
      </c>
      <c r="AU194" s="217" t="s">
        <v>79</v>
      </c>
      <c r="AY194" s="18" t="s">
        <v>120</v>
      </c>
      <c r="BE194" s="218">
        <f>IF(N194="základní",J194,0)</f>
        <v>0</v>
      </c>
      <c r="BF194" s="218">
        <f>IF(N194="snížená",J194,0)</f>
        <v>0</v>
      </c>
      <c r="BG194" s="218">
        <f>IF(N194="zákl. přenesená",J194,0)</f>
        <v>0</v>
      </c>
      <c r="BH194" s="218">
        <f>IF(N194="sníž. přenesená",J194,0)</f>
        <v>0</v>
      </c>
      <c r="BI194" s="218">
        <f>IF(N194="nulová",J194,0)</f>
        <v>0</v>
      </c>
      <c r="BJ194" s="18" t="s">
        <v>77</v>
      </c>
      <c r="BK194" s="218">
        <f>ROUND(I194*H194,2)</f>
        <v>0</v>
      </c>
      <c r="BL194" s="18" t="s">
        <v>119</v>
      </c>
      <c r="BM194" s="217" t="s">
        <v>450</v>
      </c>
    </row>
    <row r="195" s="2" customFormat="1">
      <c r="A195" s="39"/>
      <c r="B195" s="40"/>
      <c r="C195" s="41"/>
      <c r="D195" s="231" t="s">
        <v>193</v>
      </c>
      <c r="E195" s="41"/>
      <c r="F195" s="232" t="s">
        <v>451</v>
      </c>
      <c r="G195" s="41"/>
      <c r="H195" s="41"/>
      <c r="I195" s="233"/>
      <c r="J195" s="41"/>
      <c r="K195" s="41"/>
      <c r="L195" s="45"/>
      <c r="M195" s="234"/>
      <c r="N195" s="235"/>
      <c r="O195" s="85"/>
      <c r="P195" s="85"/>
      <c r="Q195" s="85"/>
      <c r="R195" s="85"/>
      <c r="S195" s="85"/>
      <c r="T195" s="86"/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T195" s="18" t="s">
        <v>193</v>
      </c>
      <c r="AU195" s="18" t="s">
        <v>79</v>
      </c>
    </row>
    <row r="196" s="13" customFormat="1">
      <c r="A196" s="13"/>
      <c r="B196" s="236"/>
      <c r="C196" s="237"/>
      <c r="D196" s="238" t="s">
        <v>195</v>
      </c>
      <c r="E196" s="239" t="s">
        <v>19</v>
      </c>
      <c r="F196" s="240" t="s">
        <v>425</v>
      </c>
      <c r="G196" s="237"/>
      <c r="H196" s="241">
        <v>4</v>
      </c>
      <c r="I196" s="242"/>
      <c r="J196" s="237"/>
      <c r="K196" s="237"/>
      <c r="L196" s="243"/>
      <c r="M196" s="244"/>
      <c r="N196" s="245"/>
      <c r="O196" s="245"/>
      <c r="P196" s="245"/>
      <c r="Q196" s="245"/>
      <c r="R196" s="245"/>
      <c r="S196" s="245"/>
      <c r="T196" s="246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47" t="s">
        <v>195</v>
      </c>
      <c r="AU196" s="247" t="s">
        <v>79</v>
      </c>
      <c r="AV196" s="13" t="s">
        <v>79</v>
      </c>
      <c r="AW196" s="13" t="s">
        <v>31</v>
      </c>
      <c r="AX196" s="13" t="s">
        <v>77</v>
      </c>
      <c r="AY196" s="247" t="s">
        <v>120</v>
      </c>
    </row>
    <row r="197" s="2" customFormat="1" ht="33" customHeight="1">
      <c r="A197" s="39"/>
      <c r="B197" s="40"/>
      <c r="C197" s="206" t="s">
        <v>452</v>
      </c>
      <c r="D197" s="206" t="s">
        <v>121</v>
      </c>
      <c r="E197" s="207" t="s">
        <v>453</v>
      </c>
      <c r="F197" s="208" t="s">
        <v>454</v>
      </c>
      <c r="G197" s="209" t="s">
        <v>300</v>
      </c>
      <c r="H197" s="210">
        <v>4</v>
      </c>
      <c r="I197" s="211"/>
      <c r="J197" s="212">
        <f>ROUND(I197*H197,2)</f>
        <v>0</v>
      </c>
      <c r="K197" s="208" t="s">
        <v>191</v>
      </c>
      <c r="L197" s="45"/>
      <c r="M197" s="213" t="s">
        <v>19</v>
      </c>
      <c r="N197" s="214" t="s">
        <v>40</v>
      </c>
      <c r="O197" s="85"/>
      <c r="P197" s="215">
        <f>O197*H197</f>
        <v>0</v>
      </c>
      <c r="Q197" s="215">
        <v>0</v>
      </c>
      <c r="R197" s="215">
        <f>Q197*H197</f>
        <v>0</v>
      </c>
      <c r="S197" s="215">
        <v>0</v>
      </c>
      <c r="T197" s="216">
        <f>S197*H197</f>
        <v>0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17" t="s">
        <v>119</v>
      </c>
      <c r="AT197" s="217" t="s">
        <v>121</v>
      </c>
      <c r="AU197" s="217" t="s">
        <v>79</v>
      </c>
      <c r="AY197" s="18" t="s">
        <v>120</v>
      </c>
      <c r="BE197" s="218">
        <f>IF(N197="základní",J197,0)</f>
        <v>0</v>
      </c>
      <c r="BF197" s="218">
        <f>IF(N197="snížená",J197,0)</f>
        <v>0</v>
      </c>
      <c r="BG197" s="218">
        <f>IF(N197="zákl. přenesená",J197,0)</f>
        <v>0</v>
      </c>
      <c r="BH197" s="218">
        <f>IF(N197="sníž. přenesená",J197,0)</f>
        <v>0</v>
      </c>
      <c r="BI197" s="218">
        <f>IF(N197="nulová",J197,0)</f>
        <v>0</v>
      </c>
      <c r="BJ197" s="18" t="s">
        <v>77</v>
      </c>
      <c r="BK197" s="218">
        <f>ROUND(I197*H197,2)</f>
        <v>0</v>
      </c>
      <c r="BL197" s="18" t="s">
        <v>119</v>
      </c>
      <c r="BM197" s="217" t="s">
        <v>455</v>
      </c>
    </row>
    <row r="198" s="2" customFormat="1">
      <c r="A198" s="39"/>
      <c r="B198" s="40"/>
      <c r="C198" s="41"/>
      <c r="D198" s="231" t="s">
        <v>193</v>
      </c>
      <c r="E198" s="41"/>
      <c r="F198" s="232" t="s">
        <v>456</v>
      </c>
      <c r="G198" s="41"/>
      <c r="H198" s="41"/>
      <c r="I198" s="233"/>
      <c r="J198" s="41"/>
      <c r="K198" s="41"/>
      <c r="L198" s="45"/>
      <c r="M198" s="234"/>
      <c r="N198" s="235"/>
      <c r="O198" s="85"/>
      <c r="P198" s="85"/>
      <c r="Q198" s="85"/>
      <c r="R198" s="85"/>
      <c r="S198" s="85"/>
      <c r="T198" s="86"/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T198" s="18" t="s">
        <v>193</v>
      </c>
      <c r="AU198" s="18" t="s">
        <v>79</v>
      </c>
    </row>
    <row r="199" s="13" customFormat="1">
      <c r="A199" s="13"/>
      <c r="B199" s="236"/>
      <c r="C199" s="237"/>
      <c r="D199" s="238" t="s">
        <v>195</v>
      </c>
      <c r="E199" s="239" t="s">
        <v>19</v>
      </c>
      <c r="F199" s="240" t="s">
        <v>425</v>
      </c>
      <c r="G199" s="237"/>
      <c r="H199" s="241">
        <v>4</v>
      </c>
      <c r="I199" s="242"/>
      <c r="J199" s="237"/>
      <c r="K199" s="237"/>
      <c r="L199" s="243"/>
      <c r="M199" s="244"/>
      <c r="N199" s="245"/>
      <c r="O199" s="245"/>
      <c r="P199" s="245"/>
      <c r="Q199" s="245"/>
      <c r="R199" s="245"/>
      <c r="S199" s="245"/>
      <c r="T199" s="246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47" t="s">
        <v>195</v>
      </c>
      <c r="AU199" s="247" t="s">
        <v>79</v>
      </c>
      <c r="AV199" s="13" t="s">
        <v>79</v>
      </c>
      <c r="AW199" s="13" t="s">
        <v>31</v>
      </c>
      <c r="AX199" s="13" t="s">
        <v>77</v>
      </c>
      <c r="AY199" s="247" t="s">
        <v>120</v>
      </c>
    </row>
    <row r="200" s="2" customFormat="1" ht="37.8" customHeight="1">
      <c r="A200" s="39"/>
      <c r="B200" s="40"/>
      <c r="C200" s="206" t="s">
        <v>457</v>
      </c>
      <c r="D200" s="206" t="s">
        <v>121</v>
      </c>
      <c r="E200" s="207" t="s">
        <v>229</v>
      </c>
      <c r="F200" s="208" t="s">
        <v>230</v>
      </c>
      <c r="G200" s="209" t="s">
        <v>211</v>
      </c>
      <c r="H200" s="210">
        <v>4316</v>
      </c>
      <c r="I200" s="211"/>
      <c r="J200" s="212">
        <f>ROUND(I200*H200,2)</f>
        <v>0</v>
      </c>
      <c r="K200" s="208" t="s">
        <v>191</v>
      </c>
      <c r="L200" s="45"/>
      <c r="M200" s="213" t="s">
        <v>19</v>
      </c>
      <c r="N200" s="214" t="s">
        <v>40</v>
      </c>
      <c r="O200" s="85"/>
      <c r="P200" s="215">
        <f>O200*H200</f>
        <v>0</v>
      </c>
      <c r="Q200" s="215">
        <v>0</v>
      </c>
      <c r="R200" s="215">
        <f>Q200*H200</f>
        <v>0</v>
      </c>
      <c r="S200" s="215">
        <v>0</v>
      </c>
      <c r="T200" s="216">
        <f>S200*H200</f>
        <v>0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17" t="s">
        <v>119</v>
      </c>
      <c r="AT200" s="217" t="s">
        <v>121</v>
      </c>
      <c r="AU200" s="217" t="s">
        <v>79</v>
      </c>
      <c r="AY200" s="18" t="s">
        <v>120</v>
      </c>
      <c r="BE200" s="218">
        <f>IF(N200="základní",J200,0)</f>
        <v>0</v>
      </c>
      <c r="BF200" s="218">
        <f>IF(N200="snížená",J200,0)</f>
        <v>0</v>
      </c>
      <c r="BG200" s="218">
        <f>IF(N200="zákl. přenesená",J200,0)</f>
        <v>0</v>
      </c>
      <c r="BH200" s="218">
        <f>IF(N200="sníž. přenesená",J200,0)</f>
        <v>0</v>
      </c>
      <c r="BI200" s="218">
        <f>IF(N200="nulová",J200,0)</f>
        <v>0</v>
      </c>
      <c r="BJ200" s="18" t="s">
        <v>77</v>
      </c>
      <c r="BK200" s="218">
        <f>ROUND(I200*H200,2)</f>
        <v>0</v>
      </c>
      <c r="BL200" s="18" t="s">
        <v>119</v>
      </c>
      <c r="BM200" s="217" t="s">
        <v>458</v>
      </c>
    </row>
    <row r="201" s="2" customFormat="1">
      <c r="A201" s="39"/>
      <c r="B201" s="40"/>
      <c r="C201" s="41"/>
      <c r="D201" s="231" t="s">
        <v>193</v>
      </c>
      <c r="E201" s="41"/>
      <c r="F201" s="232" t="s">
        <v>232</v>
      </c>
      <c r="G201" s="41"/>
      <c r="H201" s="41"/>
      <c r="I201" s="233"/>
      <c r="J201" s="41"/>
      <c r="K201" s="41"/>
      <c r="L201" s="45"/>
      <c r="M201" s="234"/>
      <c r="N201" s="235"/>
      <c r="O201" s="85"/>
      <c r="P201" s="85"/>
      <c r="Q201" s="85"/>
      <c r="R201" s="85"/>
      <c r="S201" s="85"/>
      <c r="T201" s="86"/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T201" s="18" t="s">
        <v>193</v>
      </c>
      <c r="AU201" s="18" t="s">
        <v>79</v>
      </c>
    </row>
    <row r="202" s="13" customFormat="1">
      <c r="A202" s="13"/>
      <c r="B202" s="236"/>
      <c r="C202" s="237"/>
      <c r="D202" s="238" t="s">
        <v>195</v>
      </c>
      <c r="E202" s="239" t="s">
        <v>19</v>
      </c>
      <c r="F202" s="240" t="s">
        <v>345</v>
      </c>
      <c r="G202" s="237"/>
      <c r="H202" s="241">
        <v>1780</v>
      </c>
      <c r="I202" s="242"/>
      <c r="J202" s="237"/>
      <c r="K202" s="237"/>
      <c r="L202" s="243"/>
      <c r="M202" s="244"/>
      <c r="N202" s="245"/>
      <c r="O202" s="245"/>
      <c r="P202" s="245"/>
      <c r="Q202" s="245"/>
      <c r="R202" s="245"/>
      <c r="S202" s="245"/>
      <c r="T202" s="246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47" t="s">
        <v>195</v>
      </c>
      <c r="AU202" s="247" t="s">
        <v>79</v>
      </c>
      <c r="AV202" s="13" t="s">
        <v>79</v>
      </c>
      <c r="AW202" s="13" t="s">
        <v>31</v>
      </c>
      <c r="AX202" s="13" t="s">
        <v>69</v>
      </c>
      <c r="AY202" s="247" t="s">
        <v>120</v>
      </c>
    </row>
    <row r="203" s="13" customFormat="1">
      <c r="A203" s="13"/>
      <c r="B203" s="236"/>
      <c r="C203" s="237"/>
      <c r="D203" s="238" t="s">
        <v>195</v>
      </c>
      <c r="E203" s="239" t="s">
        <v>19</v>
      </c>
      <c r="F203" s="240" t="s">
        <v>459</v>
      </c>
      <c r="G203" s="237"/>
      <c r="H203" s="241">
        <v>376</v>
      </c>
      <c r="I203" s="242"/>
      <c r="J203" s="237"/>
      <c r="K203" s="237"/>
      <c r="L203" s="243"/>
      <c r="M203" s="244"/>
      <c r="N203" s="245"/>
      <c r="O203" s="245"/>
      <c r="P203" s="245"/>
      <c r="Q203" s="245"/>
      <c r="R203" s="245"/>
      <c r="S203" s="245"/>
      <c r="T203" s="246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47" t="s">
        <v>195</v>
      </c>
      <c r="AU203" s="247" t="s">
        <v>79</v>
      </c>
      <c r="AV203" s="13" t="s">
        <v>79</v>
      </c>
      <c r="AW203" s="13" t="s">
        <v>31</v>
      </c>
      <c r="AX203" s="13" t="s">
        <v>69</v>
      </c>
      <c r="AY203" s="247" t="s">
        <v>120</v>
      </c>
    </row>
    <row r="204" s="13" customFormat="1">
      <c r="A204" s="13"/>
      <c r="B204" s="236"/>
      <c r="C204" s="237"/>
      <c r="D204" s="238" t="s">
        <v>195</v>
      </c>
      <c r="E204" s="239" t="s">
        <v>19</v>
      </c>
      <c r="F204" s="240" t="s">
        <v>346</v>
      </c>
      <c r="G204" s="237"/>
      <c r="H204" s="241">
        <v>2160</v>
      </c>
      <c r="I204" s="242"/>
      <c r="J204" s="237"/>
      <c r="K204" s="237"/>
      <c r="L204" s="243"/>
      <c r="M204" s="244"/>
      <c r="N204" s="245"/>
      <c r="O204" s="245"/>
      <c r="P204" s="245"/>
      <c r="Q204" s="245"/>
      <c r="R204" s="245"/>
      <c r="S204" s="245"/>
      <c r="T204" s="246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47" t="s">
        <v>195</v>
      </c>
      <c r="AU204" s="247" t="s">
        <v>79</v>
      </c>
      <c r="AV204" s="13" t="s">
        <v>79</v>
      </c>
      <c r="AW204" s="13" t="s">
        <v>31</v>
      </c>
      <c r="AX204" s="13" t="s">
        <v>69</v>
      </c>
      <c r="AY204" s="247" t="s">
        <v>120</v>
      </c>
    </row>
    <row r="205" s="14" customFormat="1">
      <c r="A205" s="14"/>
      <c r="B205" s="251"/>
      <c r="C205" s="252"/>
      <c r="D205" s="238" t="s">
        <v>195</v>
      </c>
      <c r="E205" s="253" t="s">
        <v>19</v>
      </c>
      <c r="F205" s="254" t="s">
        <v>347</v>
      </c>
      <c r="G205" s="252"/>
      <c r="H205" s="255">
        <v>4316</v>
      </c>
      <c r="I205" s="256"/>
      <c r="J205" s="252"/>
      <c r="K205" s="252"/>
      <c r="L205" s="257"/>
      <c r="M205" s="258"/>
      <c r="N205" s="259"/>
      <c r="O205" s="259"/>
      <c r="P205" s="259"/>
      <c r="Q205" s="259"/>
      <c r="R205" s="259"/>
      <c r="S205" s="259"/>
      <c r="T205" s="260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61" t="s">
        <v>195</v>
      </c>
      <c r="AU205" s="261" t="s">
        <v>79</v>
      </c>
      <c r="AV205" s="14" t="s">
        <v>119</v>
      </c>
      <c r="AW205" s="14" t="s">
        <v>31</v>
      </c>
      <c r="AX205" s="14" t="s">
        <v>77</v>
      </c>
      <c r="AY205" s="261" t="s">
        <v>120</v>
      </c>
    </row>
    <row r="206" s="2" customFormat="1" ht="24.15" customHeight="1">
      <c r="A206" s="39"/>
      <c r="B206" s="40"/>
      <c r="C206" s="206" t="s">
        <v>460</v>
      </c>
      <c r="D206" s="206" t="s">
        <v>121</v>
      </c>
      <c r="E206" s="207" t="s">
        <v>461</v>
      </c>
      <c r="F206" s="208" t="s">
        <v>462</v>
      </c>
      <c r="G206" s="209" t="s">
        <v>211</v>
      </c>
      <c r="H206" s="210">
        <v>188</v>
      </c>
      <c r="I206" s="211"/>
      <c r="J206" s="212">
        <f>ROUND(I206*H206,2)</f>
        <v>0</v>
      </c>
      <c r="K206" s="208" t="s">
        <v>191</v>
      </c>
      <c r="L206" s="45"/>
      <c r="M206" s="213" t="s">
        <v>19</v>
      </c>
      <c r="N206" s="214" t="s">
        <v>40</v>
      </c>
      <c r="O206" s="85"/>
      <c r="P206" s="215">
        <f>O206*H206</f>
        <v>0</v>
      </c>
      <c r="Q206" s="215">
        <v>0</v>
      </c>
      <c r="R206" s="215">
        <f>Q206*H206</f>
        <v>0</v>
      </c>
      <c r="S206" s="215">
        <v>0</v>
      </c>
      <c r="T206" s="216">
        <f>S206*H206</f>
        <v>0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17" t="s">
        <v>119</v>
      </c>
      <c r="AT206" s="217" t="s">
        <v>121</v>
      </c>
      <c r="AU206" s="217" t="s">
        <v>79</v>
      </c>
      <c r="AY206" s="18" t="s">
        <v>120</v>
      </c>
      <c r="BE206" s="218">
        <f>IF(N206="základní",J206,0)</f>
        <v>0</v>
      </c>
      <c r="BF206" s="218">
        <f>IF(N206="snížená",J206,0)</f>
        <v>0</v>
      </c>
      <c r="BG206" s="218">
        <f>IF(N206="zákl. přenesená",J206,0)</f>
        <v>0</v>
      </c>
      <c r="BH206" s="218">
        <f>IF(N206="sníž. přenesená",J206,0)</f>
        <v>0</v>
      </c>
      <c r="BI206" s="218">
        <f>IF(N206="nulová",J206,0)</f>
        <v>0</v>
      </c>
      <c r="BJ206" s="18" t="s">
        <v>77</v>
      </c>
      <c r="BK206" s="218">
        <f>ROUND(I206*H206,2)</f>
        <v>0</v>
      </c>
      <c r="BL206" s="18" t="s">
        <v>119</v>
      </c>
      <c r="BM206" s="217" t="s">
        <v>463</v>
      </c>
    </row>
    <row r="207" s="2" customFormat="1">
      <c r="A207" s="39"/>
      <c r="B207" s="40"/>
      <c r="C207" s="41"/>
      <c r="D207" s="231" t="s">
        <v>193</v>
      </c>
      <c r="E207" s="41"/>
      <c r="F207" s="232" t="s">
        <v>464</v>
      </c>
      <c r="G207" s="41"/>
      <c r="H207" s="41"/>
      <c r="I207" s="233"/>
      <c r="J207" s="41"/>
      <c r="K207" s="41"/>
      <c r="L207" s="45"/>
      <c r="M207" s="234"/>
      <c r="N207" s="235"/>
      <c r="O207" s="85"/>
      <c r="P207" s="85"/>
      <c r="Q207" s="85"/>
      <c r="R207" s="85"/>
      <c r="S207" s="85"/>
      <c r="T207" s="86"/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T207" s="18" t="s">
        <v>193</v>
      </c>
      <c r="AU207" s="18" t="s">
        <v>79</v>
      </c>
    </row>
    <row r="208" s="13" customFormat="1">
      <c r="A208" s="13"/>
      <c r="B208" s="236"/>
      <c r="C208" s="237"/>
      <c r="D208" s="238" t="s">
        <v>195</v>
      </c>
      <c r="E208" s="239" t="s">
        <v>19</v>
      </c>
      <c r="F208" s="240" t="s">
        <v>465</v>
      </c>
      <c r="G208" s="237"/>
      <c r="H208" s="241">
        <v>188</v>
      </c>
      <c r="I208" s="242"/>
      <c r="J208" s="237"/>
      <c r="K208" s="237"/>
      <c r="L208" s="243"/>
      <c r="M208" s="244"/>
      <c r="N208" s="245"/>
      <c r="O208" s="245"/>
      <c r="P208" s="245"/>
      <c r="Q208" s="245"/>
      <c r="R208" s="245"/>
      <c r="S208" s="245"/>
      <c r="T208" s="246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47" t="s">
        <v>195</v>
      </c>
      <c r="AU208" s="247" t="s">
        <v>79</v>
      </c>
      <c r="AV208" s="13" t="s">
        <v>79</v>
      </c>
      <c r="AW208" s="13" t="s">
        <v>31</v>
      </c>
      <c r="AX208" s="13" t="s">
        <v>77</v>
      </c>
      <c r="AY208" s="247" t="s">
        <v>120</v>
      </c>
    </row>
    <row r="209" s="2" customFormat="1" ht="37.8" customHeight="1">
      <c r="A209" s="39"/>
      <c r="B209" s="40"/>
      <c r="C209" s="206" t="s">
        <v>466</v>
      </c>
      <c r="D209" s="206" t="s">
        <v>121</v>
      </c>
      <c r="E209" s="207" t="s">
        <v>467</v>
      </c>
      <c r="F209" s="208" t="s">
        <v>468</v>
      </c>
      <c r="G209" s="209" t="s">
        <v>211</v>
      </c>
      <c r="H209" s="210">
        <v>2160</v>
      </c>
      <c r="I209" s="211"/>
      <c r="J209" s="212">
        <f>ROUND(I209*H209,2)</f>
        <v>0</v>
      </c>
      <c r="K209" s="208" t="s">
        <v>191</v>
      </c>
      <c r="L209" s="45"/>
      <c r="M209" s="213" t="s">
        <v>19</v>
      </c>
      <c r="N209" s="214" t="s">
        <v>40</v>
      </c>
      <c r="O209" s="85"/>
      <c r="P209" s="215">
        <f>O209*H209</f>
        <v>0</v>
      </c>
      <c r="Q209" s="215">
        <v>0</v>
      </c>
      <c r="R209" s="215">
        <f>Q209*H209</f>
        <v>0</v>
      </c>
      <c r="S209" s="215">
        <v>0</v>
      </c>
      <c r="T209" s="216">
        <f>S209*H209</f>
        <v>0</v>
      </c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R209" s="217" t="s">
        <v>119</v>
      </c>
      <c r="AT209" s="217" t="s">
        <v>121</v>
      </c>
      <c r="AU209" s="217" t="s">
        <v>79</v>
      </c>
      <c r="AY209" s="18" t="s">
        <v>120</v>
      </c>
      <c r="BE209" s="218">
        <f>IF(N209="základní",J209,0)</f>
        <v>0</v>
      </c>
      <c r="BF209" s="218">
        <f>IF(N209="snížená",J209,0)</f>
        <v>0</v>
      </c>
      <c r="BG209" s="218">
        <f>IF(N209="zákl. přenesená",J209,0)</f>
        <v>0</v>
      </c>
      <c r="BH209" s="218">
        <f>IF(N209="sníž. přenesená",J209,0)</f>
        <v>0</v>
      </c>
      <c r="BI209" s="218">
        <f>IF(N209="nulová",J209,0)</f>
        <v>0</v>
      </c>
      <c r="BJ209" s="18" t="s">
        <v>77</v>
      </c>
      <c r="BK209" s="218">
        <f>ROUND(I209*H209,2)</f>
        <v>0</v>
      </c>
      <c r="BL209" s="18" t="s">
        <v>119</v>
      </c>
      <c r="BM209" s="217" t="s">
        <v>469</v>
      </c>
    </row>
    <row r="210" s="2" customFormat="1">
      <c r="A210" s="39"/>
      <c r="B210" s="40"/>
      <c r="C210" s="41"/>
      <c r="D210" s="231" t="s">
        <v>193</v>
      </c>
      <c r="E210" s="41"/>
      <c r="F210" s="232" t="s">
        <v>470</v>
      </c>
      <c r="G210" s="41"/>
      <c r="H210" s="41"/>
      <c r="I210" s="233"/>
      <c r="J210" s="41"/>
      <c r="K210" s="41"/>
      <c r="L210" s="45"/>
      <c r="M210" s="234"/>
      <c r="N210" s="235"/>
      <c r="O210" s="85"/>
      <c r="P210" s="85"/>
      <c r="Q210" s="85"/>
      <c r="R210" s="85"/>
      <c r="S210" s="85"/>
      <c r="T210" s="86"/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T210" s="18" t="s">
        <v>193</v>
      </c>
      <c r="AU210" s="18" t="s">
        <v>79</v>
      </c>
    </row>
    <row r="211" s="13" customFormat="1">
      <c r="A211" s="13"/>
      <c r="B211" s="236"/>
      <c r="C211" s="237"/>
      <c r="D211" s="238" t="s">
        <v>195</v>
      </c>
      <c r="E211" s="239" t="s">
        <v>19</v>
      </c>
      <c r="F211" s="240" t="s">
        <v>471</v>
      </c>
      <c r="G211" s="237"/>
      <c r="H211" s="241">
        <v>2160</v>
      </c>
      <c r="I211" s="242"/>
      <c r="J211" s="237"/>
      <c r="K211" s="237"/>
      <c r="L211" s="243"/>
      <c r="M211" s="244"/>
      <c r="N211" s="245"/>
      <c r="O211" s="245"/>
      <c r="P211" s="245"/>
      <c r="Q211" s="245"/>
      <c r="R211" s="245"/>
      <c r="S211" s="245"/>
      <c r="T211" s="246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47" t="s">
        <v>195</v>
      </c>
      <c r="AU211" s="247" t="s">
        <v>79</v>
      </c>
      <c r="AV211" s="13" t="s">
        <v>79</v>
      </c>
      <c r="AW211" s="13" t="s">
        <v>31</v>
      </c>
      <c r="AX211" s="13" t="s">
        <v>69</v>
      </c>
      <c r="AY211" s="247" t="s">
        <v>120</v>
      </c>
    </row>
    <row r="212" s="14" customFormat="1">
      <c r="A212" s="14"/>
      <c r="B212" s="251"/>
      <c r="C212" s="252"/>
      <c r="D212" s="238" t="s">
        <v>195</v>
      </c>
      <c r="E212" s="253" t="s">
        <v>19</v>
      </c>
      <c r="F212" s="254" t="s">
        <v>347</v>
      </c>
      <c r="G212" s="252"/>
      <c r="H212" s="255">
        <v>2160</v>
      </c>
      <c r="I212" s="256"/>
      <c r="J212" s="252"/>
      <c r="K212" s="252"/>
      <c r="L212" s="257"/>
      <c r="M212" s="258"/>
      <c r="N212" s="259"/>
      <c r="O212" s="259"/>
      <c r="P212" s="259"/>
      <c r="Q212" s="259"/>
      <c r="R212" s="259"/>
      <c r="S212" s="259"/>
      <c r="T212" s="260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61" t="s">
        <v>195</v>
      </c>
      <c r="AU212" s="261" t="s">
        <v>79</v>
      </c>
      <c r="AV212" s="14" t="s">
        <v>119</v>
      </c>
      <c r="AW212" s="14" t="s">
        <v>31</v>
      </c>
      <c r="AX212" s="14" t="s">
        <v>77</v>
      </c>
      <c r="AY212" s="261" t="s">
        <v>120</v>
      </c>
    </row>
    <row r="213" s="2" customFormat="1" ht="24.15" customHeight="1">
      <c r="A213" s="39"/>
      <c r="B213" s="40"/>
      <c r="C213" s="206" t="s">
        <v>472</v>
      </c>
      <c r="D213" s="206" t="s">
        <v>121</v>
      </c>
      <c r="E213" s="207" t="s">
        <v>234</v>
      </c>
      <c r="F213" s="208" t="s">
        <v>235</v>
      </c>
      <c r="G213" s="209" t="s">
        <v>211</v>
      </c>
      <c r="H213" s="210">
        <v>1968</v>
      </c>
      <c r="I213" s="211"/>
      <c r="J213" s="212">
        <f>ROUND(I213*H213,2)</f>
        <v>0</v>
      </c>
      <c r="K213" s="208" t="s">
        <v>191</v>
      </c>
      <c r="L213" s="45"/>
      <c r="M213" s="213" t="s">
        <v>19</v>
      </c>
      <c r="N213" s="214" t="s">
        <v>40</v>
      </c>
      <c r="O213" s="85"/>
      <c r="P213" s="215">
        <f>O213*H213</f>
        <v>0</v>
      </c>
      <c r="Q213" s="215">
        <v>0</v>
      </c>
      <c r="R213" s="215">
        <f>Q213*H213</f>
        <v>0</v>
      </c>
      <c r="S213" s="215">
        <v>0</v>
      </c>
      <c r="T213" s="216">
        <f>S213*H213</f>
        <v>0</v>
      </c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R213" s="217" t="s">
        <v>119</v>
      </c>
      <c r="AT213" s="217" t="s">
        <v>121</v>
      </c>
      <c r="AU213" s="217" t="s">
        <v>79</v>
      </c>
      <c r="AY213" s="18" t="s">
        <v>120</v>
      </c>
      <c r="BE213" s="218">
        <f>IF(N213="základní",J213,0)</f>
        <v>0</v>
      </c>
      <c r="BF213" s="218">
        <f>IF(N213="snížená",J213,0)</f>
        <v>0</v>
      </c>
      <c r="BG213" s="218">
        <f>IF(N213="zákl. přenesená",J213,0)</f>
        <v>0</v>
      </c>
      <c r="BH213" s="218">
        <f>IF(N213="sníž. přenesená",J213,0)</f>
        <v>0</v>
      </c>
      <c r="BI213" s="218">
        <f>IF(N213="nulová",J213,0)</f>
        <v>0</v>
      </c>
      <c r="BJ213" s="18" t="s">
        <v>77</v>
      </c>
      <c r="BK213" s="218">
        <f>ROUND(I213*H213,2)</f>
        <v>0</v>
      </c>
      <c r="BL213" s="18" t="s">
        <v>119</v>
      </c>
      <c r="BM213" s="217" t="s">
        <v>473</v>
      </c>
    </row>
    <row r="214" s="2" customFormat="1">
      <c r="A214" s="39"/>
      <c r="B214" s="40"/>
      <c r="C214" s="41"/>
      <c r="D214" s="231" t="s">
        <v>193</v>
      </c>
      <c r="E214" s="41"/>
      <c r="F214" s="232" t="s">
        <v>237</v>
      </c>
      <c r="G214" s="41"/>
      <c r="H214" s="41"/>
      <c r="I214" s="233"/>
      <c r="J214" s="41"/>
      <c r="K214" s="41"/>
      <c r="L214" s="45"/>
      <c r="M214" s="234"/>
      <c r="N214" s="235"/>
      <c r="O214" s="85"/>
      <c r="P214" s="85"/>
      <c r="Q214" s="85"/>
      <c r="R214" s="85"/>
      <c r="S214" s="85"/>
      <c r="T214" s="86"/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T214" s="18" t="s">
        <v>193</v>
      </c>
      <c r="AU214" s="18" t="s">
        <v>79</v>
      </c>
    </row>
    <row r="215" s="13" customFormat="1">
      <c r="A215" s="13"/>
      <c r="B215" s="236"/>
      <c r="C215" s="237"/>
      <c r="D215" s="238" t="s">
        <v>195</v>
      </c>
      <c r="E215" s="239" t="s">
        <v>19</v>
      </c>
      <c r="F215" s="240" t="s">
        <v>345</v>
      </c>
      <c r="G215" s="237"/>
      <c r="H215" s="241">
        <v>1780</v>
      </c>
      <c r="I215" s="242"/>
      <c r="J215" s="237"/>
      <c r="K215" s="237"/>
      <c r="L215" s="243"/>
      <c r="M215" s="244"/>
      <c r="N215" s="245"/>
      <c r="O215" s="245"/>
      <c r="P215" s="245"/>
      <c r="Q215" s="245"/>
      <c r="R215" s="245"/>
      <c r="S215" s="245"/>
      <c r="T215" s="246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47" t="s">
        <v>195</v>
      </c>
      <c r="AU215" s="247" t="s">
        <v>79</v>
      </c>
      <c r="AV215" s="13" t="s">
        <v>79</v>
      </c>
      <c r="AW215" s="13" t="s">
        <v>31</v>
      </c>
      <c r="AX215" s="13" t="s">
        <v>69</v>
      </c>
      <c r="AY215" s="247" t="s">
        <v>120</v>
      </c>
    </row>
    <row r="216" s="13" customFormat="1">
      <c r="A216" s="13"/>
      <c r="B216" s="236"/>
      <c r="C216" s="237"/>
      <c r="D216" s="238" t="s">
        <v>195</v>
      </c>
      <c r="E216" s="239" t="s">
        <v>19</v>
      </c>
      <c r="F216" s="240" t="s">
        <v>465</v>
      </c>
      <c r="G216" s="237"/>
      <c r="H216" s="241">
        <v>188</v>
      </c>
      <c r="I216" s="242"/>
      <c r="J216" s="237"/>
      <c r="K216" s="237"/>
      <c r="L216" s="243"/>
      <c r="M216" s="244"/>
      <c r="N216" s="245"/>
      <c r="O216" s="245"/>
      <c r="P216" s="245"/>
      <c r="Q216" s="245"/>
      <c r="R216" s="245"/>
      <c r="S216" s="245"/>
      <c r="T216" s="246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47" t="s">
        <v>195</v>
      </c>
      <c r="AU216" s="247" t="s">
        <v>79</v>
      </c>
      <c r="AV216" s="13" t="s">
        <v>79</v>
      </c>
      <c r="AW216" s="13" t="s">
        <v>31</v>
      </c>
      <c r="AX216" s="13" t="s">
        <v>69</v>
      </c>
      <c r="AY216" s="247" t="s">
        <v>120</v>
      </c>
    </row>
    <row r="217" s="14" customFormat="1">
      <c r="A217" s="14"/>
      <c r="B217" s="251"/>
      <c r="C217" s="252"/>
      <c r="D217" s="238" t="s">
        <v>195</v>
      </c>
      <c r="E217" s="253" t="s">
        <v>19</v>
      </c>
      <c r="F217" s="254" t="s">
        <v>347</v>
      </c>
      <c r="G217" s="252"/>
      <c r="H217" s="255">
        <v>1968</v>
      </c>
      <c r="I217" s="256"/>
      <c r="J217" s="252"/>
      <c r="K217" s="252"/>
      <c r="L217" s="257"/>
      <c r="M217" s="258"/>
      <c r="N217" s="259"/>
      <c r="O217" s="259"/>
      <c r="P217" s="259"/>
      <c r="Q217" s="259"/>
      <c r="R217" s="259"/>
      <c r="S217" s="259"/>
      <c r="T217" s="260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61" t="s">
        <v>195</v>
      </c>
      <c r="AU217" s="261" t="s">
        <v>79</v>
      </c>
      <c r="AV217" s="14" t="s">
        <v>119</v>
      </c>
      <c r="AW217" s="14" t="s">
        <v>31</v>
      </c>
      <c r="AX217" s="14" t="s">
        <v>77</v>
      </c>
      <c r="AY217" s="261" t="s">
        <v>120</v>
      </c>
    </row>
    <row r="218" s="2" customFormat="1" ht="24.15" customHeight="1">
      <c r="A218" s="39"/>
      <c r="B218" s="40"/>
      <c r="C218" s="206" t="s">
        <v>474</v>
      </c>
      <c r="D218" s="206" t="s">
        <v>121</v>
      </c>
      <c r="E218" s="207" t="s">
        <v>238</v>
      </c>
      <c r="F218" s="208" t="s">
        <v>239</v>
      </c>
      <c r="G218" s="209" t="s">
        <v>240</v>
      </c>
      <c r="H218" s="210">
        <v>3204</v>
      </c>
      <c r="I218" s="211"/>
      <c r="J218" s="212">
        <f>ROUND(I218*H218,2)</f>
        <v>0</v>
      </c>
      <c r="K218" s="208" t="s">
        <v>191</v>
      </c>
      <c r="L218" s="45"/>
      <c r="M218" s="213" t="s">
        <v>19</v>
      </c>
      <c r="N218" s="214" t="s">
        <v>40</v>
      </c>
      <c r="O218" s="85"/>
      <c r="P218" s="215">
        <f>O218*H218</f>
        <v>0</v>
      </c>
      <c r="Q218" s="215">
        <v>0</v>
      </c>
      <c r="R218" s="215">
        <f>Q218*H218</f>
        <v>0</v>
      </c>
      <c r="S218" s="215">
        <v>0</v>
      </c>
      <c r="T218" s="216">
        <f>S218*H218</f>
        <v>0</v>
      </c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R218" s="217" t="s">
        <v>119</v>
      </c>
      <c r="AT218" s="217" t="s">
        <v>121</v>
      </c>
      <c r="AU218" s="217" t="s">
        <v>79</v>
      </c>
      <c r="AY218" s="18" t="s">
        <v>120</v>
      </c>
      <c r="BE218" s="218">
        <f>IF(N218="základní",J218,0)</f>
        <v>0</v>
      </c>
      <c r="BF218" s="218">
        <f>IF(N218="snížená",J218,0)</f>
        <v>0</v>
      </c>
      <c r="BG218" s="218">
        <f>IF(N218="zákl. přenesená",J218,0)</f>
        <v>0</v>
      </c>
      <c r="BH218" s="218">
        <f>IF(N218="sníž. přenesená",J218,0)</f>
        <v>0</v>
      </c>
      <c r="BI218" s="218">
        <f>IF(N218="nulová",J218,0)</f>
        <v>0</v>
      </c>
      <c r="BJ218" s="18" t="s">
        <v>77</v>
      </c>
      <c r="BK218" s="218">
        <f>ROUND(I218*H218,2)</f>
        <v>0</v>
      </c>
      <c r="BL218" s="18" t="s">
        <v>119</v>
      </c>
      <c r="BM218" s="217" t="s">
        <v>475</v>
      </c>
    </row>
    <row r="219" s="2" customFormat="1">
      <c r="A219" s="39"/>
      <c r="B219" s="40"/>
      <c r="C219" s="41"/>
      <c r="D219" s="231" t="s">
        <v>193</v>
      </c>
      <c r="E219" s="41"/>
      <c r="F219" s="232" t="s">
        <v>242</v>
      </c>
      <c r="G219" s="41"/>
      <c r="H219" s="41"/>
      <c r="I219" s="233"/>
      <c r="J219" s="41"/>
      <c r="K219" s="41"/>
      <c r="L219" s="45"/>
      <c r="M219" s="234"/>
      <c r="N219" s="235"/>
      <c r="O219" s="85"/>
      <c r="P219" s="85"/>
      <c r="Q219" s="85"/>
      <c r="R219" s="85"/>
      <c r="S219" s="85"/>
      <c r="T219" s="86"/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T219" s="18" t="s">
        <v>193</v>
      </c>
      <c r="AU219" s="18" t="s">
        <v>79</v>
      </c>
    </row>
    <row r="220" s="13" customFormat="1">
      <c r="A220" s="13"/>
      <c r="B220" s="236"/>
      <c r="C220" s="237"/>
      <c r="D220" s="238" t="s">
        <v>195</v>
      </c>
      <c r="E220" s="239" t="s">
        <v>19</v>
      </c>
      <c r="F220" s="240" t="s">
        <v>476</v>
      </c>
      <c r="G220" s="237"/>
      <c r="H220" s="241">
        <v>3204</v>
      </c>
      <c r="I220" s="242"/>
      <c r="J220" s="237"/>
      <c r="K220" s="237"/>
      <c r="L220" s="243"/>
      <c r="M220" s="244"/>
      <c r="N220" s="245"/>
      <c r="O220" s="245"/>
      <c r="P220" s="245"/>
      <c r="Q220" s="245"/>
      <c r="R220" s="245"/>
      <c r="S220" s="245"/>
      <c r="T220" s="246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47" t="s">
        <v>195</v>
      </c>
      <c r="AU220" s="247" t="s">
        <v>79</v>
      </c>
      <c r="AV220" s="13" t="s">
        <v>79</v>
      </c>
      <c r="AW220" s="13" t="s">
        <v>31</v>
      </c>
      <c r="AX220" s="13" t="s">
        <v>77</v>
      </c>
      <c r="AY220" s="247" t="s">
        <v>120</v>
      </c>
    </row>
    <row r="221" s="2" customFormat="1" ht="24.15" customHeight="1">
      <c r="A221" s="39"/>
      <c r="B221" s="40"/>
      <c r="C221" s="206" t="s">
        <v>477</v>
      </c>
      <c r="D221" s="206" t="s">
        <v>121</v>
      </c>
      <c r="E221" s="207" t="s">
        <v>478</v>
      </c>
      <c r="F221" s="208" t="s">
        <v>479</v>
      </c>
      <c r="G221" s="209" t="s">
        <v>190</v>
      </c>
      <c r="H221" s="210">
        <v>72</v>
      </c>
      <c r="I221" s="211"/>
      <c r="J221" s="212">
        <f>ROUND(I221*H221,2)</f>
        <v>0</v>
      </c>
      <c r="K221" s="208" t="s">
        <v>191</v>
      </c>
      <c r="L221" s="45"/>
      <c r="M221" s="213" t="s">
        <v>19</v>
      </c>
      <c r="N221" s="214" t="s">
        <v>40</v>
      </c>
      <c r="O221" s="85"/>
      <c r="P221" s="215">
        <f>O221*H221</f>
        <v>0</v>
      </c>
      <c r="Q221" s="215">
        <v>0</v>
      </c>
      <c r="R221" s="215">
        <f>Q221*H221</f>
        <v>0</v>
      </c>
      <c r="S221" s="215">
        <v>0</v>
      </c>
      <c r="T221" s="216">
        <f>S221*H221</f>
        <v>0</v>
      </c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R221" s="217" t="s">
        <v>119</v>
      </c>
      <c r="AT221" s="217" t="s">
        <v>121</v>
      </c>
      <c r="AU221" s="217" t="s">
        <v>79</v>
      </c>
      <c r="AY221" s="18" t="s">
        <v>120</v>
      </c>
      <c r="BE221" s="218">
        <f>IF(N221="základní",J221,0)</f>
        <v>0</v>
      </c>
      <c r="BF221" s="218">
        <f>IF(N221="snížená",J221,0)</f>
        <v>0</v>
      </c>
      <c r="BG221" s="218">
        <f>IF(N221="zákl. přenesená",J221,0)</f>
        <v>0</v>
      </c>
      <c r="BH221" s="218">
        <f>IF(N221="sníž. přenesená",J221,0)</f>
        <v>0</v>
      </c>
      <c r="BI221" s="218">
        <f>IF(N221="nulová",J221,0)</f>
        <v>0</v>
      </c>
      <c r="BJ221" s="18" t="s">
        <v>77</v>
      </c>
      <c r="BK221" s="218">
        <f>ROUND(I221*H221,2)</f>
        <v>0</v>
      </c>
      <c r="BL221" s="18" t="s">
        <v>119</v>
      </c>
      <c r="BM221" s="217" t="s">
        <v>480</v>
      </c>
    </row>
    <row r="222" s="2" customFormat="1">
      <c r="A222" s="39"/>
      <c r="B222" s="40"/>
      <c r="C222" s="41"/>
      <c r="D222" s="231" t="s">
        <v>193</v>
      </c>
      <c r="E222" s="41"/>
      <c r="F222" s="232" t="s">
        <v>481</v>
      </c>
      <c r="G222" s="41"/>
      <c r="H222" s="41"/>
      <c r="I222" s="233"/>
      <c r="J222" s="41"/>
      <c r="K222" s="41"/>
      <c r="L222" s="45"/>
      <c r="M222" s="234"/>
      <c r="N222" s="235"/>
      <c r="O222" s="85"/>
      <c r="P222" s="85"/>
      <c r="Q222" s="85"/>
      <c r="R222" s="85"/>
      <c r="S222" s="85"/>
      <c r="T222" s="86"/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T222" s="18" t="s">
        <v>193</v>
      </c>
      <c r="AU222" s="18" t="s">
        <v>79</v>
      </c>
    </row>
    <row r="223" s="13" customFormat="1">
      <c r="A223" s="13"/>
      <c r="B223" s="236"/>
      <c r="C223" s="237"/>
      <c r="D223" s="238" t="s">
        <v>195</v>
      </c>
      <c r="E223" s="239" t="s">
        <v>19</v>
      </c>
      <c r="F223" s="240" t="s">
        <v>482</v>
      </c>
      <c r="G223" s="237"/>
      <c r="H223" s="241">
        <v>72</v>
      </c>
      <c r="I223" s="242"/>
      <c r="J223" s="237"/>
      <c r="K223" s="237"/>
      <c r="L223" s="243"/>
      <c r="M223" s="244"/>
      <c r="N223" s="245"/>
      <c r="O223" s="245"/>
      <c r="P223" s="245"/>
      <c r="Q223" s="245"/>
      <c r="R223" s="245"/>
      <c r="S223" s="245"/>
      <c r="T223" s="246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47" t="s">
        <v>195</v>
      </c>
      <c r="AU223" s="247" t="s">
        <v>79</v>
      </c>
      <c r="AV223" s="13" t="s">
        <v>79</v>
      </c>
      <c r="AW223" s="13" t="s">
        <v>31</v>
      </c>
      <c r="AX223" s="13" t="s">
        <v>77</v>
      </c>
      <c r="AY223" s="247" t="s">
        <v>120</v>
      </c>
    </row>
    <row r="224" s="2" customFormat="1" ht="24.15" customHeight="1">
      <c r="A224" s="39"/>
      <c r="B224" s="40"/>
      <c r="C224" s="206" t="s">
        <v>483</v>
      </c>
      <c r="D224" s="206" t="s">
        <v>121</v>
      </c>
      <c r="E224" s="207" t="s">
        <v>484</v>
      </c>
      <c r="F224" s="208" t="s">
        <v>485</v>
      </c>
      <c r="G224" s="209" t="s">
        <v>190</v>
      </c>
      <c r="H224" s="210">
        <v>72</v>
      </c>
      <c r="I224" s="211"/>
      <c r="J224" s="212">
        <f>ROUND(I224*H224,2)</f>
        <v>0</v>
      </c>
      <c r="K224" s="208" t="s">
        <v>191</v>
      </c>
      <c r="L224" s="45"/>
      <c r="M224" s="213" t="s">
        <v>19</v>
      </c>
      <c r="N224" s="214" t="s">
        <v>40</v>
      </c>
      <c r="O224" s="85"/>
      <c r="P224" s="215">
        <f>O224*H224</f>
        <v>0</v>
      </c>
      <c r="Q224" s="215">
        <v>0</v>
      </c>
      <c r="R224" s="215">
        <f>Q224*H224</f>
        <v>0</v>
      </c>
      <c r="S224" s="215">
        <v>0</v>
      </c>
      <c r="T224" s="216">
        <f>S224*H224</f>
        <v>0</v>
      </c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R224" s="217" t="s">
        <v>119</v>
      </c>
      <c r="AT224" s="217" t="s">
        <v>121</v>
      </c>
      <c r="AU224" s="217" t="s">
        <v>79</v>
      </c>
      <c r="AY224" s="18" t="s">
        <v>120</v>
      </c>
      <c r="BE224" s="218">
        <f>IF(N224="základní",J224,0)</f>
        <v>0</v>
      </c>
      <c r="BF224" s="218">
        <f>IF(N224="snížená",J224,0)</f>
        <v>0</v>
      </c>
      <c r="BG224" s="218">
        <f>IF(N224="zákl. přenesená",J224,0)</f>
        <v>0</v>
      </c>
      <c r="BH224" s="218">
        <f>IF(N224="sníž. přenesená",J224,0)</f>
        <v>0</v>
      </c>
      <c r="BI224" s="218">
        <f>IF(N224="nulová",J224,0)</f>
        <v>0</v>
      </c>
      <c r="BJ224" s="18" t="s">
        <v>77</v>
      </c>
      <c r="BK224" s="218">
        <f>ROUND(I224*H224,2)</f>
        <v>0</v>
      </c>
      <c r="BL224" s="18" t="s">
        <v>119</v>
      </c>
      <c r="BM224" s="217" t="s">
        <v>486</v>
      </c>
    </row>
    <row r="225" s="2" customFormat="1">
      <c r="A225" s="39"/>
      <c r="B225" s="40"/>
      <c r="C225" s="41"/>
      <c r="D225" s="231" t="s">
        <v>193</v>
      </c>
      <c r="E225" s="41"/>
      <c r="F225" s="232" t="s">
        <v>487</v>
      </c>
      <c r="G225" s="41"/>
      <c r="H225" s="41"/>
      <c r="I225" s="233"/>
      <c r="J225" s="41"/>
      <c r="K225" s="41"/>
      <c r="L225" s="45"/>
      <c r="M225" s="234"/>
      <c r="N225" s="235"/>
      <c r="O225" s="85"/>
      <c r="P225" s="85"/>
      <c r="Q225" s="85"/>
      <c r="R225" s="85"/>
      <c r="S225" s="85"/>
      <c r="T225" s="86"/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T225" s="18" t="s">
        <v>193</v>
      </c>
      <c r="AU225" s="18" t="s">
        <v>79</v>
      </c>
    </row>
    <row r="226" s="13" customFormat="1">
      <c r="A226" s="13"/>
      <c r="B226" s="236"/>
      <c r="C226" s="237"/>
      <c r="D226" s="238" t="s">
        <v>195</v>
      </c>
      <c r="E226" s="239" t="s">
        <v>19</v>
      </c>
      <c r="F226" s="240" t="s">
        <v>482</v>
      </c>
      <c r="G226" s="237"/>
      <c r="H226" s="241">
        <v>72</v>
      </c>
      <c r="I226" s="242"/>
      <c r="J226" s="237"/>
      <c r="K226" s="237"/>
      <c r="L226" s="243"/>
      <c r="M226" s="244"/>
      <c r="N226" s="245"/>
      <c r="O226" s="245"/>
      <c r="P226" s="245"/>
      <c r="Q226" s="245"/>
      <c r="R226" s="245"/>
      <c r="S226" s="245"/>
      <c r="T226" s="246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47" t="s">
        <v>195</v>
      </c>
      <c r="AU226" s="247" t="s">
        <v>79</v>
      </c>
      <c r="AV226" s="13" t="s">
        <v>79</v>
      </c>
      <c r="AW226" s="13" t="s">
        <v>31</v>
      </c>
      <c r="AX226" s="13" t="s">
        <v>77</v>
      </c>
      <c r="AY226" s="247" t="s">
        <v>120</v>
      </c>
    </row>
    <row r="227" s="2" customFormat="1" ht="16.5" customHeight="1">
      <c r="A227" s="39"/>
      <c r="B227" s="40"/>
      <c r="C227" s="262" t="s">
        <v>488</v>
      </c>
      <c r="D227" s="262" t="s">
        <v>489</v>
      </c>
      <c r="E227" s="263" t="s">
        <v>490</v>
      </c>
      <c r="F227" s="264" t="s">
        <v>491</v>
      </c>
      <c r="G227" s="265" t="s">
        <v>492</v>
      </c>
      <c r="H227" s="266">
        <v>9.9499999999999993</v>
      </c>
      <c r="I227" s="267"/>
      <c r="J227" s="268">
        <f>ROUND(I227*H227,2)</f>
        <v>0</v>
      </c>
      <c r="K227" s="264" t="s">
        <v>191</v>
      </c>
      <c r="L227" s="269"/>
      <c r="M227" s="270" t="s">
        <v>19</v>
      </c>
      <c r="N227" s="271" t="s">
        <v>40</v>
      </c>
      <c r="O227" s="85"/>
      <c r="P227" s="215">
        <f>O227*H227</f>
        <v>0</v>
      </c>
      <c r="Q227" s="215">
        <v>0.001</v>
      </c>
      <c r="R227" s="215">
        <f>Q227*H227</f>
        <v>0.0099499999999999988</v>
      </c>
      <c r="S227" s="215">
        <v>0</v>
      </c>
      <c r="T227" s="216">
        <f>S227*H227</f>
        <v>0</v>
      </c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R227" s="217" t="s">
        <v>149</v>
      </c>
      <c r="AT227" s="217" t="s">
        <v>489</v>
      </c>
      <c r="AU227" s="217" t="s">
        <v>79</v>
      </c>
      <c r="AY227" s="18" t="s">
        <v>120</v>
      </c>
      <c r="BE227" s="218">
        <f>IF(N227="základní",J227,0)</f>
        <v>0</v>
      </c>
      <c r="BF227" s="218">
        <f>IF(N227="snížená",J227,0)</f>
        <v>0</v>
      </c>
      <c r="BG227" s="218">
        <f>IF(N227="zákl. přenesená",J227,0)</f>
        <v>0</v>
      </c>
      <c r="BH227" s="218">
        <f>IF(N227="sníž. přenesená",J227,0)</f>
        <v>0</v>
      </c>
      <c r="BI227" s="218">
        <f>IF(N227="nulová",J227,0)</f>
        <v>0</v>
      </c>
      <c r="BJ227" s="18" t="s">
        <v>77</v>
      </c>
      <c r="BK227" s="218">
        <f>ROUND(I227*H227,2)</f>
        <v>0</v>
      </c>
      <c r="BL227" s="18" t="s">
        <v>119</v>
      </c>
      <c r="BM227" s="217" t="s">
        <v>493</v>
      </c>
    </row>
    <row r="228" s="13" customFormat="1">
      <c r="A228" s="13"/>
      <c r="B228" s="236"/>
      <c r="C228" s="237"/>
      <c r="D228" s="238" t="s">
        <v>195</v>
      </c>
      <c r="E228" s="239" t="s">
        <v>19</v>
      </c>
      <c r="F228" s="240" t="s">
        <v>494</v>
      </c>
      <c r="G228" s="237"/>
      <c r="H228" s="241">
        <v>9.9499999999999993</v>
      </c>
      <c r="I228" s="242"/>
      <c r="J228" s="237"/>
      <c r="K228" s="237"/>
      <c r="L228" s="243"/>
      <c r="M228" s="244"/>
      <c r="N228" s="245"/>
      <c r="O228" s="245"/>
      <c r="P228" s="245"/>
      <c r="Q228" s="245"/>
      <c r="R228" s="245"/>
      <c r="S228" s="245"/>
      <c r="T228" s="246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47" t="s">
        <v>195</v>
      </c>
      <c r="AU228" s="247" t="s">
        <v>79</v>
      </c>
      <c r="AV228" s="13" t="s">
        <v>79</v>
      </c>
      <c r="AW228" s="13" t="s">
        <v>31</v>
      </c>
      <c r="AX228" s="13" t="s">
        <v>77</v>
      </c>
      <c r="AY228" s="247" t="s">
        <v>120</v>
      </c>
    </row>
    <row r="229" s="2" customFormat="1" ht="24.15" customHeight="1">
      <c r="A229" s="39"/>
      <c r="B229" s="40"/>
      <c r="C229" s="206" t="s">
        <v>495</v>
      </c>
      <c r="D229" s="206" t="s">
        <v>121</v>
      </c>
      <c r="E229" s="207" t="s">
        <v>496</v>
      </c>
      <c r="F229" s="208" t="s">
        <v>497</v>
      </c>
      <c r="G229" s="209" t="s">
        <v>190</v>
      </c>
      <c r="H229" s="210">
        <v>398</v>
      </c>
      <c r="I229" s="211"/>
      <c r="J229" s="212">
        <f>ROUND(I229*H229,2)</f>
        <v>0</v>
      </c>
      <c r="K229" s="208" t="s">
        <v>191</v>
      </c>
      <c r="L229" s="45"/>
      <c r="M229" s="213" t="s">
        <v>19</v>
      </c>
      <c r="N229" s="214" t="s">
        <v>40</v>
      </c>
      <c r="O229" s="85"/>
      <c r="P229" s="215">
        <f>O229*H229</f>
        <v>0</v>
      </c>
      <c r="Q229" s="215">
        <v>0</v>
      </c>
      <c r="R229" s="215">
        <f>Q229*H229</f>
        <v>0</v>
      </c>
      <c r="S229" s="215">
        <v>0</v>
      </c>
      <c r="T229" s="216">
        <f>S229*H229</f>
        <v>0</v>
      </c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R229" s="217" t="s">
        <v>119</v>
      </c>
      <c r="AT229" s="217" t="s">
        <v>121</v>
      </c>
      <c r="AU229" s="217" t="s">
        <v>79</v>
      </c>
      <c r="AY229" s="18" t="s">
        <v>120</v>
      </c>
      <c r="BE229" s="218">
        <f>IF(N229="základní",J229,0)</f>
        <v>0</v>
      </c>
      <c r="BF229" s="218">
        <f>IF(N229="snížená",J229,0)</f>
        <v>0</v>
      </c>
      <c r="BG229" s="218">
        <f>IF(N229="zákl. přenesená",J229,0)</f>
        <v>0</v>
      </c>
      <c r="BH229" s="218">
        <f>IF(N229="sníž. přenesená",J229,0)</f>
        <v>0</v>
      </c>
      <c r="BI229" s="218">
        <f>IF(N229="nulová",J229,0)</f>
        <v>0</v>
      </c>
      <c r="BJ229" s="18" t="s">
        <v>77</v>
      </c>
      <c r="BK229" s="218">
        <f>ROUND(I229*H229,2)</f>
        <v>0</v>
      </c>
      <c r="BL229" s="18" t="s">
        <v>119</v>
      </c>
      <c r="BM229" s="217" t="s">
        <v>498</v>
      </c>
    </row>
    <row r="230" s="2" customFormat="1">
      <c r="A230" s="39"/>
      <c r="B230" s="40"/>
      <c r="C230" s="41"/>
      <c r="D230" s="231" t="s">
        <v>193</v>
      </c>
      <c r="E230" s="41"/>
      <c r="F230" s="232" t="s">
        <v>499</v>
      </c>
      <c r="G230" s="41"/>
      <c r="H230" s="41"/>
      <c r="I230" s="233"/>
      <c r="J230" s="41"/>
      <c r="K230" s="41"/>
      <c r="L230" s="45"/>
      <c r="M230" s="234"/>
      <c r="N230" s="235"/>
      <c r="O230" s="85"/>
      <c r="P230" s="85"/>
      <c r="Q230" s="85"/>
      <c r="R230" s="85"/>
      <c r="S230" s="85"/>
      <c r="T230" s="86"/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T230" s="18" t="s">
        <v>193</v>
      </c>
      <c r="AU230" s="18" t="s">
        <v>79</v>
      </c>
    </row>
    <row r="231" s="13" customFormat="1">
      <c r="A231" s="13"/>
      <c r="B231" s="236"/>
      <c r="C231" s="237"/>
      <c r="D231" s="238" t="s">
        <v>195</v>
      </c>
      <c r="E231" s="239" t="s">
        <v>19</v>
      </c>
      <c r="F231" s="240" t="s">
        <v>500</v>
      </c>
      <c r="G231" s="237"/>
      <c r="H231" s="241">
        <v>64</v>
      </c>
      <c r="I231" s="242"/>
      <c r="J231" s="237"/>
      <c r="K231" s="237"/>
      <c r="L231" s="243"/>
      <c r="M231" s="244"/>
      <c r="N231" s="245"/>
      <c r="O231" s="245"/>
      <c r="P231" s="245"/>
      <c r="Q231" s="245"/>
      <c r="R231" s="245"/>
      <c r="S231" s="245"/>
      <c r="T231" s="246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47" t="s">
        <v>195</v>
      </c>
      <c r="AU231" s="247" t="s">
        <v>79</v>
      </c>
      <c r="AV231" s="13" t="s">
        <v>79</v>
      </c>
      <c r="AW231" s="13" t="s">
        <v>31</v>
      </c>
      <c r="AX231" s="13" t="s">
        <v>69</v>
      </c>
      <c r="AY231" s="247" t="s">
        <v>120</v>
      </c>
    </row>
    <row r="232" s="13" customFormat="1">
      <c r="A232" s="13"/>
      <c r="B232" s="236"/>
      <c r="C232" s="237"/>
      <c r="D232" s="238" t="s">
        <v>195</v>
      </c>
      <c r="E232" s="239" t="s">
        <v>19</v>
      </c>
      <c r="F232" s="240" t="s">
        <v>501</v>
      </c>
      <c r="G232" s="237"/>
      <c r="H232" s="241">
        <v>334</v>
      </c>
      <c r="I232" s="242"/>
      <c r="J232" s="237"/>
      <c r="K232" s="237"/>
      <c r="L232" s="243"/>
      <c r="M232" s="244"/>
      <c r="N232" s="245"/>
      <c r="O232" s="245"/>
      <c r="P232" s="245"/>
      <c r="Q232" s="245"/>
      <c r="R232" s="245"/>
      <c r="S232" s="245"/>
      <c r="T232" s="246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47" t="s">
        <v>195</v>
      </c>
      <c r="AU232" s="247" t="s">
        <v>79</v>
      </c>
      <c r="AV232" s="13" t="s">
        <v>79</v>
      </c>
      <c r="AW232" s="13" t="s">
        <v>31</v>
      </c>
      <c r="AX232" s="13" t="s">
        <v>69</v>
      </c>
      <c r="AY232" s="247" t="s">
        <v>120</v>
      </c>
    </row>
    <row r="233" s="14" customFormat="1">
      <c r="A233" s="14"/>
      <c r="B233" s="251"/>
      <c r="C233" s="252"/>
      <c r="D233" s="238" t="s">
        <v>195</v>
      </c>
      <c r="E233" s="253" t="s">
        <v>19</v>
      </c>
      <c r="F233" s="254" t="s">
        <v>347</v>
      </c>
      <c r="G233" s="252"/>
      <c r="H233" s="255">
        <v>398</v>
      </c>
      <c r="I233" s="256"/>
      <c r="J233" s="252"/>
      <c r="K233" s="252"/>
      <c r="L233" s="257"/>
      <c r="M233" s="258"/>
      <c r="N233" s="259"/>
      <c r="O233" s="259"/>
      <c r="P233" s="259"/>
      <c r="Q233" s="259"/>
      <c r="R233" s="259"/>
      <c r="S233" s="259"/>
      <c r="T233" s="260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61" t="s">
        <v>195</v>
      </c>
      <c r="AU233" s="261" t="s">
        <v>79</v>
      </c>
      <c r="AV233" s="14" t="s">
        <v>119</v>
      </c>
      <c r="AW233" s="14" t="s">
        <v>31</v>
      </c>
      <c r="AX233" s="14" t="s">
        <v>77</v>
      </c>
      <c r="AY233" s="261" t="s">
        <v>120</v>
      </c>
    </row>
    <row r="234" s="2" customFormat="1" ht="16.5" customHeight="1">
      <c r="A234" s="39"/>
      <c r="B234" s="40"/>
      <c r="C234" s="262" t="s">
        <v>502</v>
      </c>
      <c r="D234" s="262" t="s">
        <v>489</v>
      </c>
      <c r="E234" s="263" t="s">
        <v>503</v>
      </c>
      <c r="F234" s="264" t="s">
        <v>504</v>
      </c>
      <c r="G234" s="265" t="s">
        <v>492</v>
      </c>
      <c r="H234" s="266">
        <v>1.8</v>
      </c>
      <c r="I234" s="267"/>
      <c r="J234" s="268">
        <f>ROUND(I234*H234,2)</f>
        <v>0</v>
      </c>
      <c r="K234" s="264" t="s">
        <v>191</v>
      </c>
      <c r="L234" s="269"/>
      <c r="M234" s="270" t="s">
        <v>19</v>
      </c>
      <c r="N234" s="271" t="s">
        <v>40</v>
      </c>
      <c r="O234" s="85"/>
      <c r="P234" s="215">
        <f>O234*H234</f>
        <v>0</v>
      </c>
      <c r="Q234" s="215">
        <v>0.001</v>
      </c>
      <c r="R234" s="215">
        <f>Q234*H234</f>
        <v>0.0018000000000000002</v>
      </c>
      <c r="S234" s="215">
        <v>0</v>
      </c>
      <c r="T234" s="216">
        <f>S234*H234</f>
        <v>0</v>
      </c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R234" s="217" t="s">
        <v>149</v>
      </c>
      <c r="AT234" s="217" t="s">
        <v>489</v>
      </c>
      <c r="AU234" s="217" t="s">
        <v>79</v>
      </c>
      <c r="AY234" s="18" t="s">
        <v>120</v>
      </c>
      <c r="BE234" s="218">
        <f>IF(N234="základní",J234,0)</f>
        <v>0</v>
      </c>
      <c r="BF234" s="218">
        <f>IF(N234="snížená",J234,0)</f>
        <v>0</v>
      </c>
      <c r="BG234" s="218">
        <f>IF(N234="zákl. přenesená",J234,0)</f>
        <v>0</v>
      </c>
      <c r="BH234" s="218">
        <f>IF(N234="sníž. přenesená",J234,0)</f>
        <v>0</v>
      </c>
      <c r="BI234" s="218">
        <f>IF(N234="nulová",J234,0)</f>
        <v>0</v>
      </c>
      <c r="BJ234" s="18" t="s">
        <v>77</v>
      </c>
      <c r="BK234" s="218">
        <f>ROUND(I234*H234,2)</f>
        <v>0</v>
      </c>
      <c r="BL234" s="18" t="s">
        <v>119</v>
      </c>
      <c r="BM234" s="217" t="s">
        <v>505</v>
      </c>
    </row>
    <row r="235" s="13" customFormat="1">
      <c r="A235" s="13"/>
      <c r="B235" s="236"/>
      <c r="C235" s="237"/>
      <c r="D235" s="238" t="s">
        <v>195</v>
      </c>
      <c r="E235" s="239" t="s">
        <v>19</v>
      </c>
      <c r="F235" s="240" t="s">
        <v>506</v>
      </c>
      <c r="G235" s="237"/>
      <c r="H235" s="241">
        <v>1.8</v>
      </c>
      <c r="I235" s="242"/>
      <c r="J235" s="237"/>
      <c r="K235" s="237"/>
      <c r="L235" s="243"/>
      <c r="M235" s="244"/>
      <c r="N235" s="245"/>
      <c r="O235" s="245"/>
      <c r="P235" s="245"/>
      <c r="Q235" s="245"/>
      <c r="R235" s="245"/>
      <c r="S235" s="245"/>
      <c r="T235" s="246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47" t="s">
        <v>195</v>
      </c>
      <c r="AU235" s="247" t="s">
        <v>79</v>
      </c>
      <c r="AV235" s="13" t="s">
        <v>79</v>
      </c>
      <c r="AW235" s="13" t="s">
        <v>31</v>
      </c>
      <c r="AX235" s="13" t="s">
        <v>69</v>
      </c>
      <c r="AY235" s="247" t="s">
        <v>120</v>
      </c>
    </row>
    <row r="236" s="14" customFormat="1">
      <c r="A236" s="14"/>
      <c r="B236" s="251"/>
      <c r="C236" s="252"/>
      <c r="D236" s="238" t="s">
        <v>195</v>
      </c>
      <c r="E236" s="253" t="s">
        <v>19</v>
      </c>
      <c r="F236" s="254" t="s">
        <v>347</v>
      </c>
      <c r="G236" s="252"/>
      <c r="H236" s="255">
        <v>1.8</v>
      </c>
      <c r="I236" s="256"/>
      <c r="J236" s="252"/>
      <c r="K236" s="252"/>
      <c r="L236" s="257"/>
      <c r="M236" s="258"/>
      <c r="N236" s="259"/>
      <c r="O236" s="259"/>
      <c r="P236" s="259"/>
      <c r="Q236" s="259"/>
      <c r="R236" s="259"/>
      <c r="S236" s="259"/>
      <c r="T236" s="260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61" t="s">
        <v>195</v>
      </c>
      <c r="AU236" s="261" t="s">
        <v>79</v>
      </c>
      <c r="AV236" s="14" t="s">
        <v>119</v>
      </c>
      <c r="AW236" s="14" t="s">
        <v>31</v>
      </c>
      <c r="AX236" s="14" t="s">
        <v>77</v>
      </c>
      <c r="AY236" s="261" t="s">
        <v>120</v>
      </c>
    </row>
    <row r="237" s="2" customFormat="1" ht="21.75" customHeight="1">
      <c r="A237" s="39"/>
      <c r="B237" s="40"/>
      <c r="C237" s="206" t="s">
        <v>507</v>
      </c>
      <c r="D237" s="206" t="s">
        <v>121</v>
      </c>
      <c r="E237" s="207" t="s">
        <v>508</v>
      </c>
      <c r="F237" s="208" t="s">
        <v>509</v>
      </c>
      <c r="G237" s="209" t="s">
        <v>190</v>
      </c>
      <c r="H237" s="210">
        <v>1517</v>
      </c>
      <c r="I237" s="211"/>
      <c r="J237" s="212">
        <f>ROUND(I237*H237,2)</f>
        <v>0</v>
      </c>
      <c r="K237" s="208" t="s">
        <v>191</v>
      </c>
      <c r="L237" s="45"/>
      <c r="M237" s="213" t="s">
        <v>19</v>
      </c>
      <c r="N237" s="214" t="s">
        <v>40</v>
      </c>
      <c r="O237" s="85"/>
      <c r="P237" s="215">
        <f>O237*H237</f>
        <v>0</v>
      </c>
      <c r="Q237" s="215">
        <v>0</v>
      </c>
      <c r="R237" s="215">
        <f>Q237*H237</f>
        <v>0</v>
      </c>
      <c r="S237" s="215">
        <v>0</v>
      </c>
      <c r="T237" s="216">
        <f>S237*H237</f>
        <v>0</v>
      </c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R237" s="217" t="s">
        <v>119</v>
      </c>
      <c r="AT237" s="217" t="s">
        <v>121</v>
      </c>
      <c r="AU237" s="217" t="s">
        <v>79</v>
      </c>
      <c r="AY237" s="18" t="s">
        <v>120</v>
      </c>
      <c r="BE237" s="218">
        <f>IF(N237="základní",J237,0)</f>
        <v>0</v>
      </c>
      <c r="BF237" s="218">
        <f>IF(N237="snížená",J237,0)</f>
        <v>0</v>
      </c>
      <c r="BG237" s="218">
        <f>IF(N237="zákl. přenesená",J237,0)</f>
        <v>0</v>
      </c>
      <c r="BH237" s="218">
        <f>IF(N237="sníž. přenesená",J237,0)</f>
        <v>0</v>
      </c>
      <c r="BI237" s="218">
        <f>IF(N237="nulová",J237,0)</f>
        <v>0</v>
      </c>
      <c r="BJ237" s="18" t="s">
        <v>77</v>
      </c>
      <c r="BK237" s="218">
        <f>ROUND(I237*H237,2)</f>
        <v>0</v>
      </c>
      <c r="BL237" s="18" t="s">
        <v>119</v>
      </c>
      <c r="BM237" s="217" t="s">
        <v>510</v>
      </c>
    </row>
    <row r="238" s="2" customFormat="1">
      <c r="A238" s="39"/>
      <c r="B238" s="40"/>
      <c r="C238" s="41"/>
      <c r="D238" s="231" t="s">
        <v>193</v>
      </c>
      <c r="E238" s="41"/>
      <c r="F238" s="232" t="s">
        <v>511</v>
      </c>
      <c r="G238" s="41"/>
      <c r="H238" s="41"/>
      <c r="I238" s="233"/>
      <c r="J238" s="41"/>
      <c r="K238" s="41"/>
      <c r="L238" s="45"/>
      <c r="M238" s="234"/>
      <c r="N238" s="235"/>
      <c r="O238" s="85"/>
      <c r="P238" s="85"/>
      <c r="Q238" s="85"/>
      <c r="R238" s="85"/>
      <c r="S238" s="85"/>
      <c r="T238" s="86"/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T238" s="18" t="s">
        <v>193</v>
      </c>
      <c r="AU238" s="18" t="s">
        <v>79</v>
      </c>
    </row>
    <row r="239" s="13" customFormat="1">
      <c r="A239" s="13"/>
      <c r="B239" s="236"/>
      <c r="C239" s="237"/>
      <c r="D239" s="238" t="s">
        <v>195</v>
      </c>
      <c r="E239" s="239" t="s">
        <v>19</v>
      </c>
      <c r="F239" s="240" t="s">
        <v>512</v>
      </c>
      <c r="G239" s="237"/>
      <c r="H239" s="241">
        <v>1117</v>
      </c>
      <c r="I239" s="242"/>
      <c r="J239" s="237"/>
      <c r="K239" s="237"/>
      <c r="L239" s="243"/>
      <c r="M239" s="244"/>
      <c r="N239" s="245"/>
      <c r="O239" s="245"/>
      <c r="P239" s="245"/>
      <c r="Q239" s="245"/>
      <c r="R239" s="245"/>
      <c r="S239" s="245"/>
      <c r="T239" s="246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47" t="s">
        <v>195</v>
      </c>
      <c r="AU239" s="247" t="s">
        <v>79</v>
      </c>
      <c r="AV239" s="13" t="s">
        <v>79</v>
      </c>
      <c r="AW239" s="13" t="s">
        <v>31</v>
      </c>
      <c r="AX239" s="13" t="s">
        <v>69</v>
      </c>
      <c r="AY239" s="247" t="s">
        <v>120</v>
      </c>
    </row>
    <row r="240" s="13" customFormat="1">
      <c r="A240" s="13"/>
      <c r="B240" s="236"/>
      <c r="C240" s="237"/>
      <c r="D240" s="238" t="s">
        <v>195</v>
      </c>
      <c r="E240" s="239" t="s">
        <v>19</v>
      </c>
      <c r="F240" s="240" t="s">
        <v>513</v>
      </c>
      <c r="G240" s="237"/>
      <c r="H240" s="241">
        <v>400</v>
      </c>
      <c r="I240" s="242"/>
      <c r="J240" s="237"/>
      <c r="K240" s="237"/>
      <c r="L240" s="243"/>
      <c r="M240" s="244"/>
      <c r="N240" s="245"/>
      <c r="O240" s="245"/>
      <c r="P240" s="245"/>
      <c r="Q240" s="245"/>
      <c r="R240" s="245"/>
      <c r="S240" s="245"/>
      <c r="T240" s="246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47" t="s">
        <v>195</v>
      </c>
      <c r="AU240" s="247" t="s">
        <v>79</v>
      </c>
      <c r="AV240" s="13" t="s">
        <v>79</v>
      </c>
      <c r="AW240" s="13" t="s">
        <v>31</v>
      </c>
      <c r="AX240" s="13" t="s">
        <v>69</v>
      </c>
      <c r="AY240" s="247" t="s">
        <v>120</v>
      </c>
    </row>
    <row r="241" s="14" customFormat="1">
      <c r="A241" s="14"/>
      <c r="B241" s="251"/>
      <c r="C241" s="252"/>
      <c r="D241" s="238" t="s">
        <v>195</v>
      </c>
      <c r="E241" s="253" t="s">
        <v>19</v>
      </c>
      <c r="F241" s="254" t="s">
        <v>347</v>
      </c>
      <c r="G241" s="252"/>
      <c r="H241" s="255">
        <v>1517</v>
      </c>
      <c r="I241" s="256"/>
      <c r="J241" s="252"/>
      <c r="K241" s="252"/>
      <c r="L241" s="257"/>
      <c r="M241" s="258"/>
      <c r="N241" s="259"/>
      <c r="O241" s="259"/>
      <c r="P241" s="259"/>
      <c r="Q241" s="259"/>
      <c r="R241" s="259"/>
      <c r="S241" s="259"/>
      <c r="T241" s="260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61" t="s">
        <v>195</v>
      </c>
      <c r="AU241" s="261" t="s">
        <v>79</v>
      </c>
      <c r="AV241" s="14" t="s">
        <v>119</v>
      </c>
      <c r="AW241" s="14" t="s">
        <v>31</v>
      </c>
      <c r="AX241" s="14" t="s">
        <v>77</v>
      </c>
      <c r="AY241" s="261" t="s">
        <v>120</v>
      </c>
    </row>
    <row r="242" s="2" customFormat="1" ht="16.5" customHeight="1">
      <c r="A242" s="39"/>
      <c r="B242" s="40"/>
      <c r="C242" s="206" t="s">
        <v>514</v>
      </c>
      <c r="D242" s="206" t="s">
        <v>121</v>
      </c>
      <c r="E242" s="207" t="s">
        <v>515</v>
      </c>
      <c r="F242" s="208" t="s">
        <v>516</v>
      </c>
      <c r="G242" s="209" t="s">
        <v>190</v>
      </c>
      <c r="H242" s="210">
        <v>334</v>
      </c>
      <c r="I242" s="211"/>
      <c r="J242" s="212">
        <f>ROUND(I242*H242,2)</f>
        <v>0</v>
      </c>
      <c r="K242" s="208" t="s">
        <v>191</v>
      </c>
      <c r="L242" s="45"/>
      <c r="M242" s="213" t="s">
        <v>19</v>
      </c>
      <c r="N242" s="214" t="s">
        <v>40</v>
      </c>
      <c r="O242" s="85"/>
      <c r="P242" s="215">
        <f>O242*H242</f>
        <v>0</v>
      </c>
      <c r="Q242" s="215">
        <v>0</v>
      </c>
      <c r="R242" s="215">
        <f>Q242*H242</f>
        <v>0</v>
      </c>
      <c r="S242" s="215">
        <v>0</v>
      </c>
      <c r="T242" s="216">
        <f>S242*H242</f>
        <v>0</v>
      </c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R242" s="217" t="s">
        <v>119</v>
      </c>
      <c r="AT242" s="217" t="s">
        <v>121</v>
      </c>
      <c r="AU242" s="217" t="s">
        <v>79</v>
      </c>
      <c r="AY242" s="18" t="s">
        <v>120</v>
      </c>
      <c r="BE242" s="218">
        <f>IF(N242="základní",J242,0)</f>
        <v>0</v>
      </c>
      <c r="BF242" s="218">
        <f>IF(N242="snížená",J242,0)</f>
        <v>0</v>
      </c>
      <c r="BG242" s="218">
        <f>IF(N242="zákl. přenesená",J242,0)</f>
        <v>0</v>
      </c>
      <c r="BH242" s="218">
        <f>IF(N242="sníž. přenesená",J242,0)</f>
        <v>0</v>
      </c>
      <c r="BI242" s="218">
        <f>IF(N242="nulová",J242,0)</f>
        <v>0</v>
      </c>
      <c r="BJ242" s="18" t="s">
        <v>77</v>
      </c>
      <c r="BK242" s="218">
        <f>ROUND(I242*H242,2)</f>
        <v>0</v>
      </c>
      <c r="BL242" s="18" t="s">
        <v>119</v>
      </c>
      <c r="BM242" s="217" t="s">
        <v>517</v>
      </c>
    </row>
    <row r="243" s="2" customFormat="1">
      <c r="A243" s="39"/>
      <c r="B243" s="40"/>
      <c r="C243" s="41"/>
      <c r="D243" s="231" t="s">
        <v>193</v>
      </c>
      <c r="E243" s="41"/>
      <c r="F243" s="232" t="s">
        <v>518</v>
      </c>
      <c r="G243" s="41"/>
      <c r="H243" s="41"/>
      <c r="I243" s="233"/>
      <c r="J243" s="41"/>
      <c r="K243" s="41"/>
      <c r="L243" s="45"/>
      <c r="M243" s="234"/>
      <c r="N243" s="235"/>
      <c r="O243" s="85"/>
      <c r="P243" s="85"/>
      <c r="Q243" s="85"/>
      <c r="R243" s="85"/>
      <c r="S243" s="85"/>
      <c r="T243" s="86"/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T243" s="18" t="s">
        <v>193</v>
      </c>
      <c r="AU243" s="18" t="s">
        <v>79</v>
      </c>
    </row>
    <row r="244" s="13" customFormat="1">
      <c r="A244" s="13"/>
      <c r="B244" s="236"/>
      <c r="C244" s="237"/>
      <c r="D244" s="238" t="s">
        <v>195</v>
      </c>
      <c r="E244" s="239" t="s">
        <v>19</v>
      </c>
      <c r="F244" s="240" t="s">
        <v>501</v>
      </c>
      <c r="G244" s="237"/>
      <c r="H244" s="241">
        <v>334</v>
      </c>
      <c r="I244" s="242"/>
      <c r="J244" s="237"/>
      <c r="K244" s="237"/>
      <c r="L244" s="243"/>
      <c r="M244" s="244"/>
      <c r="N244" s="245"/>
      <c r="O244" s="245"/>
      <c r="P244" s="245"/>
      <c r="Q244" s="245"/>
      <c r="R244" s="245"/>
      <c r="S244" s="245"/>
      <c r="T244" s="246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47" t="s">
        <v>195</v>
      </c>
      <c r="AU244" s="247" t="s">
        <v>79</v>
      </c>
      <c r="AV244" s="13" t="s">
        <v>79</v>
      </c>
      <c r="AW244" s="13" t="s">
        <v>31</v>
      </c>
      <c r="AX244" s="13" t="s">
        <v>77</v>
      </c>
      <c r="AY244" s="247" t="s">
        <v>120</v>
      </c>
    </row>
    <row r="245" s="2" customFormat="1" ht="16.5" customHeight="1">
      <c r="A245" s="39"/>
      <c r="B245" s="40"/>
      <c r="C245" s="262" t="s">
        <v>519</v>
      </c>
      <c r="D245" s="262" t="s">
        <v>489</v>
      </c>
      <c r="E245" s="263" t="s">
        <v>520</v>
      </c>
      <c r="F245" s="264" t="s">
        <v>521</v>
      </c>
      <c r="G245" s="265" t="s">
        <v>190</v>
      </c>
      <c r="H245" s="266">
        <v>367.39999999999998</v>
      </c>
      <c r="I245" s="267"/>
      <c r="J245" s="268">
        <f>ROUND(I245*H245,2)</f>
        <v>0</v>
      </c>
      <c r="K245" s="264" t="s">
        <v>191</v>
      </c>
      <c r="L245" s="269"/>
      <c r="M245" s="270" t="s">
        <v>19</v>
      </c>
      <c r="N245" s="271" t="s">
        <v>40</v>
      </c>
      <c r="O245" s="85"/>
      <c r="P245" s="215">
        <f>O245*H245</f>
        <v>0</v>
      </c>
      <c r="Q245" s="215">
        <v>0.00040000000000000002</v>
      </c>
      <c r="R245" s="215">
        <f>Q245*H245</f>
        <v>0.14696000000000001</v>
      </c>
      <c r="S245" s="215">
        <v>0</v>
      </c>
      <c r="T245" s="216">
        <f>S245*H245</f>
        <v>0</v>
      </c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R245" s="217" t="s">
        <v>149</v>
      </c>
      <c r="AT245" s="217" t="s">
        <v>489</v>
      </c>
      <c r="AU245" s="217" t="s">
        <v>79</v>
      </c>
      <c r="AY245" s="18" t="s">
        <v>120</v>
      </c>
      <c r="BE245" s="218">
        <f>IF(N245="základní",J245,0)</f>
        <v>0</v>
      </c>
      <c r="BF245" s="218">
        <f>IF(N245="snížená",J245,0)</f>
        <v>0</v>
      </c>
      <c r="BG245" s="218">
        <f>IF(N245="zákl. přenesená",J245,0)</f>
        <v>0</v>
      </c>
      <c r="BH245" s="218">
        <f>IF(N245="sníž. přenesená",J245,0)</f>
        <v>0</v>
      </c>
      <c r="BI245" s="218">
        <f>IF(N245="nulová",J245,0)</f>
        <v>0</v>
      </c>
      <c r="BJ245" s="18" t="s">
        <v>77</v>
      </c>
      <c r="BK245" s="218">
        <f>ROUND(I245*H245,2)</f>
        <v>0</v>
      </c>
      <c r="BL245" s="18" t="s">
        <v>119</v>
      </c>
      <c r="BM245" s="217" t="s">
        <v>522</v>
      </c>
    </row>
    <row r="246" s="13" customFormat="1">
      <c r="A246" s="13"/>
      <c r="B246" s="236"/>
      <c r="C246" s="237"/>
      <c r="D246" s="238" t="s">
        <v>195</v>
      </c>
      <c r="E246" s="239" t="s">
        <v>19</v>
      </c>
      <c r="F246" s="240" t="s">
        <v>523</v>
      </c>
      <c r="G246" s="237"/>
      <c r="H246" s="241">
        <v>367.39999999999998</v>
      </c>
      <c r="I246" s="242"/>
      <c r="J246" s="237"/>
      <c r="K246" s="237"/>
      <c r="L246" s="243"/>
      <c r="M246" s="244"/>
      <c r="N246" s="245"/>
      <c r="O246" s="245"/>
      <c r="P246" s="245"/>
      <c r="Q246" s="245"/>
      <c r="R246" s="245"/>
      <c r="S246" s="245"/>
      <c r="T246" s="246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47" t="s">
        <v>195</v>
      </c>
      <c r="AU246" s="247" t="s">
        <v>79</v>
      </c>
      <c r="AV246" s="13" t="s">
        <v>79</v>
      </c>
      <c r="AW246" s="13" t="s">
        <v>31</v>
      </c>
      <c r="AX246" s="13" t="s">
        <v>77</v>
      </c>
      <c r="AY246" s="247" t="s">
        <v>120</v>
      </c>
    </row>
    <row r="247" s="2" customFormat="1" ht="24.15" customHeight="1">
      <c r="A247" s="39"/>
      <c r="B247" s="40"/>
      <c r="C247" s="206" t="s">
        <v>524</v>
      </c>
      <c r="D247" s="206" t="s">
        <v>121</v>
      </c>
      <c r="E247" s="207" t="s">
        <v>525</v>
      </c>
      <c r="F247" s="208" t="s">
        <v>526</v>
      </c>
      <c r="G247" s="209" t="s">
        <v>190</v>
      </c>
      <c r="H247" s="210">
        <v>984</v>
      </c>
      <c r="I247" s="211"/>
      <c r="J247" s="212">
        <f>ROUND(I247*H247,2)</f>
        <v>0</v>
      </c>
      <c r="K247" s="208" t="s">
        <v>191</v>
      </c>
      <c r="L247" s="45"/>
      <c r="M247" s="213" t="s">
        <v>19</v>
      </c>
      <c r="N247" s="214" t="s">
        <v>40</v>
      </c>
      <c r="O247" s="85"/>
      <c r="P247" s="215">
        <f>O247*H247</f>
        <v>0</v>
      </c>
      <c r="Q247" s="215">
        <v>0</v>
      </c>
      <c r="R247" s="215">
        <f>Q247*H247</f>
        <v>0</v>
      </c>
      <c r="S247" s="215">
        <v>0</v>
      </c>
      <c r="T247" s="216">
        <f>S247*H247</f>
        <v>0</v>
      </c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R247" s="217" t="s">
        <v>119</v>
      </c>
      <c r="AT247" s="217" t="s">
        <v>121</v>
      </c>
      <c r="AU247" s="217" t="s">
        <v>79</v>
      </c>
      <c r="AY247" s="18" t="s">
        <v>120</v>
      </c>
      <c r="BE247" s="218">
        <f>IF(N247="základní",J247,0)</f>
        <v>0</v>
      </c>
      <c r="BF247" s="218">
        <f>IF(N247="snížená",J247,0)</f>
        <v>0</v>
      </c>
      <c r="BG247" s="218">
        <f>IF(N247="zákl. přenesená",J247,0)</f>
        <v>0</v>
      </c>
      <c r="BH247" s="218">
        <f>IF(N247="sníž. přenesená",J247,0)</f>
        <v>0</v>
      </c>
      <c r="BI247" s="218">
        <f>IF(N247="nulová",J247,0)</f>
        <v>0</v>
      </c>
      <c r="BJ247" s="18" t="s">
        <v>77</v>
      </c>
      <c r="BK247" s="218">
        <f>ROUND(I247*H247,2)</f>
        <v>0</v>
      </c>
      <c r="BL247" s="18" t="s">
        <v>119</v>
      </c>
      <c r="BM247" s="217" t="s">
        <v>527</v>
      </c>
    </row>
    <row r="248" s="2" customFormat="1">
      <c r="A248" s="39"/>
      <c r="B248" s="40"/>
      <c r="C248" s="41"/>
      <c r="D248" s="231" t="s">
        <v>193</v>
      </c>
      <c r="E248" s="41"/>
      <c r="F248" s="232" t="s">
        <v>528</v>
      </c>
      <c r="G248" s="41"/>
      <c r="H248" s="41"/>
      <c r="I248" s="233"/>
      <c r="J248" s="41"/>
      <c r="K248" s="41"/>
      <c r="L248" s="45"/>
      <c r="M248" s="234"/>
      <c r="N248" s="235"/>
      <c r="O248" s="85"/>
      <c r="P248" s="85"/>
      <c r="Q248" s="85"/>
      <c r="R248" s="85"/>
      <c r="S248" s="85"/>
      <c r="T248" s="86"/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T248" s="18" t="s">
        <v>193</v>
      </c>
      <c r="AU248" s="18" t="s">
        <v>79</v>
      </c>
    </row>
    <row r="249" s="13" customFormat="1">
      <c r="A249" s="13"/>
      <c r="B249" s="236"/>
      <c r="C249" s="237"/>
      <c r="D249" s="238" t="s">
        <v>195</v>
      </c>
      <c r="E249" s="239" t="s">
        <v>19</v>
      </c>
      <c r="F249" s="240" t="s">
        <v>529</v>
      </c>
      <c r="G249" s="237"/>
      <c r="H249" s="241">
        <v>650</v>
      </c>
      <c r="I249" s="242"/>
      <c r="J249" s="237"/>
      <c r="K249" s="237"/>
      <c r="L249" s="243"/>
      <c r="M249" s="244"/>
      <c r="N249" s="245"/>
      <c r="O249" s="245"/>
      <c r="P249" s="245"/>
      <c r="Q249" s="245"/>
      <c r="R249" s="245"/>
      <c r="S249" s="245"/>
      <c r="T249" s="246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47" t="s">
        <v>195</v>
      </c>
      <c r="AU249" s="247" t="s">
        <v>79</v>
      </c>
      <c r="AV249" s="13" t="s">
        <v>79</v>
      </c>
      <c r="AW249" s="13" t="s">
        <v>31</v>
      </c>
      <c r="AX249" s="13" t="s">
        <v>69</v>
      </c>
      <c r="AY249" s="247" t="s">
        <v>120</v>
      </c>
    </row>
    <row r="250" s="13" customFormat="1">
      <c r="A250" s="13"/>
      <c r="B250" s="236"/>
      <c r="C250" s="237"/>
      <c r="D250" s="238" t="s">
        <v>195</v>
      </c>
      <c r="E250" s="239" t="s">
        <v>19</v>
      </c>
      <c r="F250" s="240" t="s">
        <v>501</v>
      </c>
      <c r="G250" s="237"/>
      <c r="H250" s="241">
        <v>334</v>
      </c>
      <c r="I250" s="242"/>
      <c r="J250" s="237"/>
      <c r="K250" s="237"/>
      <c r="L250" s="243"/>
      <c r="M250" s="244"/>
      <c r="N250" s="245"/>
      <c r="O250" s="245"/>
      <c r="P250" s="245"/>
      <c r="Q250" s="245"/>
      <c r="R250" s="245"/>
      <c r="S250" s="245"/>
      <c r="T250" s="246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47" t="s">
        <v>195</v>
      </c>
      <c r="AU250" s="247" t="s">
        <v>79</v>
      </c>
      <c r="AV250" s="13" t="s">
        <v>79</v>
      </c>
      <c r="AW250" s="13" t="s">
        <v>31</v>
      </c>
      <c r="AX250" s="13" t="s">
        <v>69</v>
      </c>
      <c r="AY250" s="247" t="s">
        <v>120</v>
      </c>
    </row>
    <row r="251" s="14" customFormat="1">
      <c r="A251" s="14"/>
      <c r="B251" s="251"/>
      <c r="C251" s="252"/>
      <c r="D251" s="238" t="s">
        <v>195</v>
      </c>
      <c r="E251" s="253" t="s">
        <v>19</v>
      </c>
      <c r="F251" s="254" t="s">
        <v>347</v>
      </c>
      <c r="G251" s="252"/>
      <c r="H251" s="255">
        <v>984</v>
      </c>
      <c r="I251" s="256"/>
      <c r="J251" s="252"/>
      <c r="K251" s="252"/>
      <c r="L251" s="257"/>
      <c r="M251" s="258"/>
      <c r="N251" s="259"/>
      <c r="O251" s="259"/>
      <c r="P251" s="259"/>
      <c r="Q251" s="259"/>
      <c r="R251" s="259"/>
      <c r="S251" s="259"/>
      <c r="T251" s="260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61" t="s">
        <v>195</v>
      </c>
      <c r="AU251" s="261" t="s">
        <v>79</v>
      </c>
      <c r="AV251" s="14" t="s">
        <v>119</v>
      </c>
      <c r="AW251" s="14" t="s">
        <v>31</v>
      </c>
      <c r="AX251" s="14" t="s">
        <v>77</v>
      </c>
      <c r="AY251" s="261" t="s">
        <v>120</v>
      </c>
    </row>
    <row r="252" s="2" customFormat="1" ht="24.15" customHeight="1">
      <c r="A252" s="39"/>
      <c r="B252" s="40"/>
      <c r="C252" s="206" t="s">
        <v>530</v>
      </c>
      <c r="D252" s="206" t="s">
        <v>121</v>
      </c>
      <c r="E252" s="207" t="s">
        <v>531</v>
      </c>
      <c r="F252" s="208" t="s">
        <v>532</v>
      </c>
      <c r="G252" s="209" t="s">
        <v>190</v>
      </c>
      <c r="H252" s="210">
        <v>398</v>
      </c>
      <c r="I252" s="211"/>
      <c r="J252" s="212">
        <f>ROUND(I252*H252,2)</f>
        <v>0</v>
      </c>
      <c r="K252" s="208" t="s">
        <v>191</v>
      </c>
      <c r="L252" s="45"/>
      <c r="M252" s="213" t="s">
        <v>19</v>
      </c>
      <c r="N252" s="214" t="s">
        <v>40</v>
      </c>
      <c r="O252" s="85"/>
      <c r="P252" s="215">
        <f>O252*H252</f>
        <v>0</v>
      </c>
      <c r="Q252" s="215">
        <v>0</v>
      </c>
      <c r="R252" s="215">
        <f>Q252*H252</f>
        <v>0</v>
      </c>
      <c r="S252" s="215">
        <v>0</v>
      </c>
      <c r="T252" s="216">
        <f>S252*H252</f>
        <v>0</v>
      </c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R252" s="217" t="s">
        <v>119</v>
      </c>
      <c r="AT252" s="217" t="s">
        <v>121</v>
      </c>
      <c r="AU252" s="217" t="s">
        <v>79</v>
      </c>
      <c r="AY252" s="18" t="s">
        <v>120</v>
      </c>
      <c r="BE252" s="218">
        <f>IF(N252="základní",J252,0)</f>
        <v>0</v>
      </c>
      <c r="BF252" s="218">
        <f>IF(N252="snížená",J252,0)</f>
        <v>0</v>
      </c>
      <c r="BG252" s="218">
        <f>IF(N252="zákl. přenesená",J252,0)</f>
        <v>0</v>
      </c>
      <c r="BH252" s="218">
        <f>IF(N252="sníž. přenesená",J252,0)</f>
        <v>0</v>
      </c>
      <c r="BI252" s="218">
        <f>IF(N252="nulová",J252,0)</f>
        <v>0</v>
      </c>
      <c r="BJ252" s="18" t="s">
        <v>77</v>
      </c>
      <c r="BK252" s="218">
        <f>ROUND(I252*H252,2)</f>
        <v>0</v>
      </c>
      <c r="BL252" s="18" t="s">
        <v>119</v>
      </c>
      <c r="BM252" s="217" t="s">
        <v>533</v>
      </c>
    </row>
    <row r="253" s="2" customFormat="1">
      <c r="A253" s="39"/>
      <c r="B253" s="40"/>
      <c r="C253" s="41"/>
      <c r="D253" s="231" t="s">
        <v>193</v>
      </c>
      <c r="E253" s="41"/>
      <c r="F253" s="232" t="s">
        <v>534</v>
      </c>
      <c r="G253" s="41"/>
      <c r="H253" s="41"/>
      <c r="I253" s="233"/>
      <c r="J253" s="41"/>
      <c r="K253" s="41"/>
      <c r="L253" s="45"/>
      <c r="M253" s="234"/>
      <c r="N253" s="235"/>
      <c r="O253" s="85"/>
      <c r="P253" s="85"/>
      <c r="Q253" s="85"/>
      <c r="R253" s="85"/>
      <c r="S253" s="85"/>
      <c r="T253" s="86"/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T253" s="18" t="s">
        <v>193</v>
      </c>
      <c r="AU253" s="18" t="s">
        <v>79</v>
      </c>
    </row>
    <row r="254" s="13" customFormat="1">
      <c r="A254" s="13"/>
      <c r="B254" s="236"/>
      <c r="C254" s="237"/>
      <c r="D254" s="238" t="s">
        <v>195</v>
      </c>
      <c r="E254" s="239" t="s">
        <v>19</v>
      </c>
      <c r="F254" s="240" t="s">
        <v>500</v>
      </c>
      <c r="G254" s="237"/>
      <c r="H254" s="241">
        <v>64</v>
      </c>
      <c r="I254" s="242"/>
      <c r="J254" s="237"/>
      <c r="K254" s="237"/>
      <c r="L254" s="243"/>
      <c r="M254" s="244"/>
      <c r="N254" s="245"/>
      <c r="O254" s="245"/>
      <c r="P254" s="245"/>
      <c r="Q254" s="245"/>
      <c r="R254" s="245"/>
      <c r="S254" s="245"/>
      <c r="T254" s="246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47" t="s">
        <v>195</v>
      </c>
      <c r="AU254" s="247" t="s">
        <v>79</v>
      </c>
      <c r="AV254" s="13" t="s">
        <v>79</v>
      </c>
      <c r="AW254" s="13" t="s">
        <v>31</v>
      </c>
      <c r="AX254" s="13" t="s">
        <v>69</v>
      </c>
      <c r="AY254" s="247" t="s">
        <v>120</v>
      </c>
    </row>
    <row r="255" s="13" customFormat="1">
      <c r="A255" s="13"/>
      <c r="B255" s="236"/>
      <c r="C255" s="237"/>
      <c r="D255" s="238" t="s">
        <v>195</v>
      </c>
      <c r="E255" s="239" t="s">
        <v>19</v>
      </c>
      <c r="F255" s="240" t="s">
        <v>501</v>
      </c>
      <c r="G255" s="237"/>
      <c r="H255" s="241">
        <v>334</v>
      </c>
      <c r="I255" s="242"/>
      <c r="J255" s="237"/>
      <c r="K255" s="237"/>
      <c r="L255" s="243"/>
      <c r="M255" s="244"/>
      <c r="N255" s="245"/>
      <c r="O255" s="245"/>
      <c r="P255" s="245"/>
      <c r="Q255" s="245"/>
      <c r="R255" s="245"/>
      <c r="S255" s="245"/>
      <c r="T255" s="246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47" t="s">
        <v>195</v>
      </c>
      <c r="AU255" s="247" t="s">
        <v>79</v>
      </c>
      <c r="AV255" s="13" t="s">
        <v>79</v>
      </c>
      <c r="AW255" s="13" t="s">
        <v>31</v>
      </c>
      <c r="AX255" s="13" t="s">
        <v>69</v>
      </c>
      <c r="AY255" s="247" t="s">
        <v>120</v>
      </c>
    </row>
    <row r="256" s="14" customFormat="1">
      <c r="A256" s="14"/>
      <c r="B256" s="251"/>
      <c r="C256" s="252"/>
      <c r="D256" s="238" t="s">
        <v>195</v>
      </c>
      <c r="E256" s="253" t="s">
        <v>19</v>
      </c>
      <c r="F256" s="254" t="s">
        <v>347</v>
      </c>
      <c r="G256" s="252"/>
      <c r="H256" s="255">
        <v>398</v>
      </c>
      <c r="I256" s="256"/>
      <c r="J256" s="252"/>
      <c r="K256" s="252"/>
      <c r="L256" s="257"/>
      <c r="M256" s="258"/>
      <c r="N256" s="259"/>
      <c r="O256" s="259"/>
      <c r="P256" s="259"/>
      <c r="Q256" s="259"/>
      <c r="R256" s="259"/>
      <c r="S256" s="259"/>
      <c r="T256" s="260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61" t="s">
        <v>195</v>
      </c>
      <c r="AU256" s="261" t="s">
        <v>79</v>
      </c>
      <c r="AV256" s="14" t="s">
        <v>119</v>
      </c>
      <c r="AW256" s="14" t="s">
        <v>31</v>
      </c>
      <c r="AX256" s="14" t="s">
        <v>77</v>
      </c>
      <c r="AY256" s="261" t="s">
        <v>120</v>
      </c>
    </row>
    <row r="257" s="2" customFormat="1" ht="16.5" customHeight="1">
      <c r="A257" s="39"/>
      <c r="B257" s="40"/>
      <c r="C257" s="206" t="s">
        <v>535</v>
      </c>
      <c r="D257" s="206" t="s">
        <v>121</v>
      </c>
      <c r="E257" s="207" t="s">
        <v>536</v>
      </c>
      <c r="F257" s="208" t="s">
        <v>537</v>
      </c>
      <c r="G257" s="209" t="s">
        <v>211</v>
      </c>
      <c r="H257" s="210">
        <v>35.25</v>
      </c>
      <c r="I257" s="211"/>
      <c r="J257" s="212">
        <f>ROUND(I257*H257,2)</f>
        <v>0</v>
      </c>
      <c r="K257" s="208" t="s">
        <v>191</v>
      </c>
      <c r="L257" s="45"/>
      <c r="M257" s="213" t="s">
        <v>19</v>
      </c>
      <c r="N257" s="214" t="s">
        <v>40</v>
      </c>
      <c r="O257" s="85"/>
      <c r="P257" s="215">
        <f>O257*H257</f>
        <v>0</v>
      </c>
      <c r="Q257" s="215">
        <v>0</v>
      </c>
      <c r="R257" s="215">
        <f>Q257*H257</f>
        <v>0</v>
      </c>
      <c r="S257" s="215">
        <v>0</v>
      </c>
      <c r="T257" s="216">
        <f>S257*H257</f>
        <v>0</v>
      </c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  <c r="AR257" s="217" t="s">
        <v>119</v>
      </c>
      <c r="AT257" s="217" t="s">
        <v>121</v>
      </c>
      <c r="AU257" s="217" t="s">
        <v>79</v>
      </c>
      <c r="AY257" s="18" t="s">
        <v>120</v>
      </c>
      <c r="BE257" s="218">
        <f>IF(N257="základní",J257,0)</f>
        <v>0</v>
      </c>
      <c r="BF257" s="218">
        <f>IF(N257="snížená",J257,0)</f>
        <v>0</v>
      </c>
      <c r="BG257" s="218">
        <f>IF(N257="zákl. přenesená",J257,0)</f>
        <v>0</v>
      </c>
      <c r="BH257" s="218">
        <f>IF(N257="sníž. přenesená",J257,0)</f>
        <v>0</v>
      </c>
      <c r="BI257" s="218">
        <f>IF(N257="nulová",J257,0)</f>
        <v>0</v>
      </c>
      <c r="BJ257" s="18" t="s">
        <v>77</v>
      </c>
      <c r="BK257" s="218">
        <f>ROUND(I257*H257,2)</f>
        <v>0</v>
      </c>
      <c r="BL257" s="18" t="s">
        <v>119</v>
      </c>
      <c r="BM257" s="217" t="s">
        <v>538</v>
      </c>
    </row>
    <row r="258" s="2" customFormat="1">
      <c r="A258" s="39"/>
      <c r="B258" s="40"/>
      <c r="C258" s="41"/>
      <c r="D258" s="231" t="s">
        <v>193</v>
      </c>
      <c r="E258" s="41"/>
      <c r="F258" s="232" t="s">
        <v>539</v>
      </c>
      <c r="G258" s="41"/>
      <c r="H258" s="41"/>
      <c r="I258" s="233"/>
      <c r="J258" s="41"/>
      <c r="K258" s="41"/>
      <c r="L258" s="45"/>
      <c r="M258" s="234"/>
      <c r="N258" s="235"/>
      <c r="O258" s="85"/>
      <c r="P258" s="85"/>
      <c r="Q258" s="85"/>
      <c r="R258" s="85"/>
      <c r="S258" s="85"/>
      <c r="T258" s="86"/>
      <c r="U258" s="39"/>
      <c r="V258" s="39"/>
      <c r="W258" s="39"/>
      <c r="X258" s="39"/>
      <c r="Y258" s="39"/>
      <c r="Z258" s="39"/>
      <c r="AA258" s="39"/>
      <c r="AB258" s="39"/>
      <c r="AC258" s="39"/>
      <c r="AD258" s="39"/>
      <c r="AE258" s="39"/>
      <c r="AT258" s="18" t="s">
        <v>193</v>
      </c>
      <c r="AU258" s="18" t="s">
        <v>79</v>
      </c>
    </row>
    <row r="259" s="13" customFormat="1">
      <c r="A259" s="13"/>
      <c r="B259" s="236"/>
      <c r="C259" s="237"/>
      <c r="D259" s="238" t="s">
        <v>195</v>
      </c>
      <c r="E259" s="239" t="s">
        <v>19</v>
      </c>
      <c r="F259" s="240" t="s">
        <v>540</v>
      </c>
      <c r="G259" s="237"/>
      <c r="H259" s="241">
        <v>35.25</v>
      </c>
      <c r="I259" s="242"/>
      <c r="J259" s="237"/>
      <c r="K259" s="237"/>
      <c r="L259" s="243"/>
      <c r="M259" s="244"/>
      <c r="N259" s="245"/>
      <c r="O259" s="245"/>
      <c r="P259" s="245"/>
      <c r="Q259" s="245"/>
      <c r="R259" s="245"/>
      <c r="S259" s="245"/>
      <c r="T259" s="246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47" t="s">
        <v>195</v>
      </c>
      <c r="AU259" s="247" t="s">
        <v>79</v>
      </c>
      <c r="AV259" s="13" t="s">
        <v>79</v>
      </c>
      <c r="AW259" s="13" t="s">
        <v>31</v>
      </c>
      <c r="AX259" s="13" t="s">
        <v>77</v>
      </c>
      <c r="AY259" s="247" t="s">
        <v>120</v>
      </c>
    </row>
    <row r="260" s="2" customFormat="1" ht="16.5" customHeight="1">
      <c r="A260" s="39"/>
      <c r="B260" s="40"/>
      <c r="C260" s="206" t="s">
        <v>541</v>
      </c>
      <c r="D260" s="206" t="s">
        <v>121</v>
      </c>
      <c r="E260" s="207" t="s">
        <v>542</v>
      </c>
      <c r="F260" s="208" t="s">
        <v>543</v>
      </c>
      <c r="G260" s="209" t="s">
        <v>240</v>
      </c>
      <c r="H260" s="210">
        <v>2160</v>
      </c>
      <c r="I260" s="211"/>
      <c r="J260" s="212">
        <f>ROUND(I260*H260,2)</f>
        <v>0</v>
      </c>
      <c r="K260" s="208" t="s">
        <v>19</v>
      </c>
      <c r="L260" s="45"/>
      <c r="M260" s="213" t="s">
        <v>19</v>
      </c>
      <c r="N260" s="214" t="s">
        <v>40</v>
      </c>
      <c r="O260" s="85"/>
      <c r="P260" s="215">
        <f>O260*H260</f>
        <v>0</v>
      </c>
      <c r="Q260" s="215">
        <v>0</v>
      </c>
      <c r="R260" s="215">
        <f>Q260*H260</f>
        <v>0</v>
      </c>
      <c r="S260" s="215">
        <v>0</v>
      </c>
      <c r="T260" s="216">
        <f>S260*H260</f>
        <v>0</v>
      </c>
      <c r="U260" s="39"/>
      <c r="V260" s="39"/>
      <c r="W260" s="39"/>
      <c r="X260" s="39"/>
      <c r="Y260" s="39"/>
      <c r="Z260" s="39"/>
      <c r="AA260" s="39"/>
      <c r="AB260" s="39"/>
      <c r="AC260" s="39"/>
      <c r="AD260" s="39"/>
      <c r="AE260" s="39"/>
      <c r="AR260" s="217" t="s">
        <v>119</v>
      </c>
      <c r="AT260" s="217" t="s">
        <v>121</v>
      </c>
      <c r="AU260" s="217" t="s">
        <v>79</v>
      </c>
      <c r="AY260" s="18" t="s">
        <v>120</v>
      </c>
      <c r="BE260" s="218">
        <f>IF(N260="základní",J260,0)</f>
        <v>0</v>
      </c>
      <c r="BF260" s="218">
        <f>IF(N260="snížená",J260,0)</f>
        <v>0</v>
      </c>
      <c r="BG260" s="218">
        <f>IF(N260="zákl. přenesená",J260,0)</f>
        <v>0</v>
      </c>
      <c r="BH260" s="218">
        <f>IF(N260="sníž. přenesená",J260,0)</f>
        <v>0</v>
      </c>
      <c r="BI260" s="218">
        <f>IF(N260="nulová",J260,0)</f>
        <v>0</v>
      </c>
      <c r="BJ260" s="18" t="s">
        <v>77</v>
      </c>
      <c r="BK260" s="218">
        <f>ROUND(I260*H260,2)</f>
        <v>0</v>
      </c>
      <c r="BL260" s="18" t="s">
        <v>119</v>
      </c>
      <c r="BM260" s="217" t="s">
        <v>544</v>
      </c>
    </row>
    <row r="261" s="13" customFormat="1">
      <c r="A261" s="13"/>
      <c r="B261" s="236"/>
      <c r="C261" s="237"/>
      <c r="D261" s="238" t="s">
        <v>195</v>
      </c>
      <c r="E261" s="239" t="s">
        <v>19</v>
      </c>
      <c r="F261" s="240" t="s">
        <v>545</v>
      </c>
      <c r="G261" s="237"/>
      <c r="H261" s="241">
        <v>2160</v>
      </c>
      <c r="I261" s="242"/>
      <c r="J261" s="237"/>
      <c r="K261" s="237"/>
      <c r="L261" s="243"/>
      <c r="M261" s="244"/>
      <c r="N261" s="245"/>
      <c r="O261" s="245"/>
      <c r="P261" s="245"/>
      <c r="Q261" s="245"/>
      <c r="R261" s="245"/>
      <c r="S261" s="245"/>
      <c r="T261" s="246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47" t="s">
        <v>195</v>
      </c>
      <c r="AU261" s="247" t="s">
        <v>79</v>
      </c>
      <c r="AV261" s="13" t="s">
        <v>79</v>
      </c>
      <c r="AW261" s="13" t="s">
        <v>31</v>
      </c>
      <c r="AX261" s="13" t="s">
        <v>77</v>
      </c>
      <c r="AY261" s="247" t="s">
        <v>120</v>
      </c>
    </row>
    <row r="262" s="11" customFormat="1" ht="22.8" customHeight="1">
      <c r="A262" s="11"/>
      <c r="B262" s="192"/>
      <c r="C262" s="193"/>
      <c r="D262" s="194" t="s">
        <v>68</v>
      </c>
      <c r="E262" s="229" t="s">
        <v>119</v>
      </c>
      <c r="F262" s="229" t="s">
        <v>254</v>
      </c>
      <c r="G262" s="193"/>
      <c r="H262" s="193"/>
      <c r="I262" s="196"/>
      <c r="J262" s="230">
        <f>BK262</f>
        <v>0</v>
      </c>
      <c r="K262" s="193"/>
      <c r="L262" s="198"/>
      <c r="M262" s="199"/>
      <c r="N262" s="200"/>
      <c r="O262" s="200"/>
      <c r="P262" s="201">
        <f>SUM(P263:P279)</f>
        <v>0</v>
      </c>
      <c r="Q262" s="200"/>
      <c r="R262" s="201">
        <f>SUM(R263:R279)</f>
        <v>1131.407352</v>
      </c>
      <c r="S262" s="200"/>
      <c r="T262" s="202">
        <f>SUM(T263:T279)</f>
        <v>0</v>
      </c>
      <c r="U262" s="11"/>
      <c r="V262" s="11"/>
      <c r="W262" s="11"/>
      <c r="X262" s="11"/>
      <c r="Y262" s="11"/>
      <c r="Z262" s="11"/>
      <c r="AA262" s="11"/>
      <c r="AB262" s="11"/>
      <c r="AC262" s="11"/>
      <c r="AD262" s="11"/>
      <c r="AE262" s="11"/>
      <c r="AR262" s="203" t="s">
        <v>77</v>
      </c>
      <c r="AT262" s="204" t="s">
        <v>68</v>
      </c>
      <c r="AU262" s="204" t="s">
        <v>77</v>
      </c>
      <c r="AY262" s="203" t="s">
        <v>120</v>
      </c>
      <c r="BK262" s="205">
        <f>SUM(BK263:BK279)</f>
        <v>0</v>
      </c>
    </row>
    <row r="263" s="2" customFormat="1" ht="24.15" customHeight="1">
      <c r="A263" s="39"/>
      <c r="B263" s="40"/>
      <c r="C263" s="206" t="s">
        <v>546</v>
      </c>
      <c r="D263" s="206" t="s">
        <v>121</v>
      </c>
      <c r="E263" s="207" t="s">
        <v>547</v>
      </c>
      <c r="F263" s="208" t="s">
        <v>548</v>
      </c>
      <c r="G263" s="209" t="s">
        <v>211</v>
      </c>
      <c r="H263" s="210">
        <v>115.2</v>
      </c>
      <c r="I263" s="211"/>
      <c r="J263" s="212">
        <f>ROUND(I263*H263,2)</f>
        <v>0</v>
      </c>
      <c r="K263" s="208" t="s">
        <v>191</v>
      </c>
      <c r="L263" s="45"/>
      <c r="M263" s="213" t="s">
        <v>19</v>
      </c>
      <c r="N263" s="214" t="s">
        <v>40</v>
      </c>
      <c r="O263" s="85"/>
      <c r="P263" s="215">
        <f>O263*H263</f>
        <v>0</v>
      </c>
      <c r="Q263" s="215">
        <v>1.8899999999999999</v>
      </c>
      <c r="R263" s="215">
        <f>Q263*H263</f>
        <v>217.72799999999998</v>
      </c>
      <c r="S263" s="215">
        <v>0</v>
      </c>
      <c r="T263" s="216">
        <f>S263*H263</f>
        <v>0</v>
      </c>
      <c r="U263" s="39"/>
      <c r="V263" s="39"/>
      <c r="W263" s="39"/>
      <c r="X263" s="39"/>
      <c r="Y263" s="39"/>
      <c r="Z263" s="39"/>
      <c r="AA263" s="39"/>
      <c r="AB263" s="39"/>
      <c r="AC263" s="39"/>
      <c r="AD263" s="39"/>
      <c r="AE263" s="39"/>
      <c r="AR263" s="217" t="s">
        <v>119</v>
      </c>
      <c r="AT263" s="217" t="s">
        <v>121</v>
      </c>
      <c r="AU263" s="217" t="s">
        <v>79</v>
      </c>
      <c r="AY263" s="18" t="s">
        <v>120</v>
      </c>
      <c r="BE263" s="218">
        <f>IF(N263="základní",J263,0)</f>
        <v>0</v>
      </c>
      <c r="BF263" s="218">
        <f>IF(N263="snížená",J263,0)</f>
        <v>0</v>
      </c>
      <c r="BG263" s="218">
        <f>IF(N263="zákl. přenesená",J263,0)</f>
        <v>0</v>
      </c>
      <c r="BH263" s="218">
        <f>IF(N263="sníž. přenesená",J263,0)</f>
        <v>0</v>
      </c>
      <c r="BI263" s="218">
        <f>IF(N263="nulová",J263,0)</f>
        <v>0</v>
      </c>
      <c r="BJ263" s="18" t="s">
        <v>77</v>
      </c>
      <c r="BK263" s="218">
        <f>ROUND(I263*H263,2)</f>
        <v>0</v>
      </c>
      <c r="BL263" s="18" t="s">
        <v>119</v>
      </c>
      <c r="BM263" s="217" t="s">
        <v>549</v>
      </c>
    </row>
    <row r="264" s="2" customFormat="1">
      <c r="A264" s="39"/>
      <c r="B264" s="40"/>
      <c r="C264" s="41"/>
      <c r="D264" s="231" t="s">
        <v>193</v>
      </c>
      <c r="E264" s="41"/>
      <c r="F264" s="232" t="s">
        <v>550</v>
      </c>
      <c r="G264" s="41"/>
      <c r="H264" s="41"/>
      <c r="I264" s="233"/>
      <c r="J264" s="41"/>
      <c r="K264" s="41"/>
      <c r="L264" s="45"/>
      <c r="M264" s="234"/>
      <c r="N264" s="235"/>
      <c r="O264" s="85"/>
      <c r="P264" s="85"/>
      <c r="Q264" s="85"/>
      <c r="R264" s="85"/>
      <c r="S264" s="85"/>
      <c r="T264" s="86"/>
      <c r="U264" s="39"/>
      <c r="V264" s="39"/>
      <c r="W264" s="39"/>
      <c r="X264" s="39"/>
      <c r="Y264" s="39"/>
      <c r="Z264" s="39"/>
      <c r="AA264" s="39"/>
      <c r="AB264" s="39"/>
      <c r="AC264" s="39"/>
      <c r="AD264" s="39"/>
      <c r="AE264" s="39"/>
      <c r="AT264" s="18" t="s">
        <v>193</v>
      </c>
      <c r="AU264" s="18" t="s">
        <v>79</v>
      </c>
    </row>
    <row r="265" s="13" customFormat="1">
      <c r="A265" s="13"/>
      <c r="B265" s="236"/>
      <c r="C265" s="237"/>
      <c r="D265" s="238" t="s">
        <v>195</v>
      </c>
      <c r="E265" s="239" t="s">
        <v>19</v>
      </c>
      <c r="F265" s="240" t="s">
        <v>551</v>
      </c>
      <c r="G265" s="237"/>
      <c r="H265" s="241">
        <v>115.2</v>
      </c>
      <c r="I265" s="242"/>
      <c r="J265" s="237"/>
      <c r="K265" s="237"/>
      <c r="L265" s="243"/>
      <c r="M265" s="244"/>
      <c r="N265" s="245"/>
      <c r="O265" s="245"/>
      <c r="P265" s="245"/>
      <c r="Q265" s="245"/>
      <c r="R265" s="245"/>
      <c r="S265" s="245"/>
      <c r="T265" s="246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47" t="s">
        <v>195</v>
      </c>
      <c r="AU265" s="247" t="s">
        <v>79</v>
      </c>
      <c r="AV265" s="13" t="s">
        <v>79</v>
      </c>
      <c r="AW265" s="13" t="s">
        <v>31</v>
      </c>
      <c r="AX265" s="13" t="s">
        <v>77</v>
      </c>
      <c r="AY265" s="247" t="s">
        <v>120</v>
      </c>
    </row>
    <row r="266" s="2" customFormat="1" ht="24.15" customHeight="1">
      <c r="A266" s="39"/>
      <c r="B266" s="40"/>
      <c r="C266" s="206" t="s">
        <v>552</v>
      </c>
      <c r="D266" s="206" t="s">
        <v>121</v>
      </c>
      <c r="E266" s="207" t="s">
        <v>553</v>
      </c>
      <c r="F266" s="208" t="s">
        <v>554</v>
      </c>
      <c r="G266" s="209" t="s">
        <v>211</v>
      </c>
      <c r="H266" s="210">
        <v>149.09999999999999</v>
      </c>
      <c r="I266" s="211"/>
      <c r="J266" s="212">
        <f>ROUND(I266*H266,2)</f>
        <v>0</v>
      </c>
      <c r="K266" s="208" t="s">
        <v>191</v>
      </c>
      <c r="L266" s="45"/>
      <c r="M266" s="213" t="s">
        <v>19</v>
      </c>
      <c r="N266" s="214" t="s">
        <v>40</v>
      </c>
      <c r="O266" s="85"/>
      <c r="P266" s="215">
        <f>O266*H266</f>
        <v>0</v>
      </c>
      <c r="Q266" s="215">
        <v>2.25</v>
      </c>
      <c r="R266" s="215">
        <f>Q266*H266</f>
        <v>335.47499999999997</v>
      </c>
      <c r="S266" s="215">
        <v>0</v>
      </c>
      <c r="T266" s="216">
        <f>S266*H266</f>
        <v>0</v>
      </c>
      <c r="U266" s="39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  <c r="AR266" s="217" t="s">
        <v>119</v>
      </c>
      <c r="AT266" s="217" t="s">
        <v>121</v>
      </c>
      <c r="AU266" s="217" t="s">
        <v>79</v>
      </c>
      <c r="AY266" s="18" t="s">
        <v>120</v>
      </c>
      <c r="BE266" s="218">
        <f>IF(N266="základní",J266,0)</f>
        <v>0</v>
      </c>
      <c r="BF266" s="218">
        <f>IF(N266="snížená",J266,0)</f>
        <v>0</v>
      </c>
      <c r="BG266" s="218">
        <f>IF(N266="zákl. přenesená",J266,0)</f>
        <v>0</v>
      </c>
      <c r="BH266" s="218">
        <f>IF(N266="sníž. přenesená",J266,0)</f>
        <v>0</v>
      </c>
      <c r="BI266" s="218">
        <f>IF(N266="nulová",J266,0)</f>
        <v>0</v>
      </c>
      <c r="BJ266" s="18" t="s">
        <v>77</v>
      </c>
      <c r="BK266" s="218">
        <f>ROUND(I266*H266,2)</f>
        <v>0</v>
      </c>
      <c r="BL266" s="18" t="s">
        <v>119</v>
      </c>
      <c r="BM266" s="217" t="s">
        <v>555</v>
      </c>
    </row>
    <row r="267" s="2" customFormat="1">
      <c r="A267" s="39"/>
      <c r="B267" s="40"/>
      <c r="C267" s="41"/>
      <c r="D267" s="231" t="s">
        <v>193</v>
      </c>
      <c r="E267" s="41"/>
      <c r="F267" s="232" t="s">
        <v>556</v>
      </c>
      <c r="G267" s="41"/>
      <c r="H267" s="41"/>
      <c r="I267" s="233"/>
      <c r="J267" s="41"/>
      <c r="K267" s="41"/>
      <c r="L267" s="45"/>
      <c r="M267" s="234"/>
      <c r="N267" s="235"/>
      <c r="O267" s="85"/>
      <c r="P267" s="85"/>
      <c r="Q267" s="85"/>
      <c r="R267" s="85"/>
      <c r="S267" s="85"/>
      <c r="T267" s="86"/>
      <c r="U267" s="39"/>
      <c r="V267" s="39"/>
      <c r="W267" s="39"/>
      <c r="X267" s="39"/>
      <c r="Y267" s="39"/>
      <c r="Z267" s="39"/>
      <c r="AA267" s="39"/>
      <c r="AB267" s="39"/>
      <c r="AC267" s="39"/>
      <c r="AD267" s="39"/>
      <c r="AE267" s="39"/>
      <c r="AT267" s="18" t="s">
        <v>193</v>
      </c>
      <c r="AU267" s="18" t="s">
        <v>79</v>
      </c>
    </row>
    <row r="268" s="13" customFormat="1">
      <c r="A268" s="13"/>
      <c r="B268" s="236"/>
      <c r="C268" s="237"/>
      <c r="D268" s="238" t="s">
        <v>195</v>
      </c>
      <c r="E268" s="239" t="s">
        <v>19</v>
      </c>
      <c r="F268" s="240" t="s">
        <v>557</v>
      </c>
      <c r="G268" s="237"/>
      <c r="H268" s="241">
        <v>61.200000000000003</v>
      </c>
      <c r="I268" s="242"/>
      <c r="J268" s="237"/>
      <c r="K268" s="237"/>
      <c r="L268" s="243"/>
      <c r="M268" s="244"/>
      <c r="N268" s="245"/>
      <c r="O268" s="245"/>
      <c r="P268" s="245"/>
      <c r="Q268" s="245"/>
      <c r="R268" s="245"/>
      <c r="S268" s="245"/>
      <c r="T268" s="246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47" t="s">
        <v>195</v>
      </c>
      <c r="AU268" s="247" t="s">
        <v>79</v>
      </c>
      <c r="AV268" s="13" t="s">
        <v>79</v>
      </c>
      <c r="AW268" s="13" t="s">
        <v>31</v>
      </c>
      <c r="AX268" s="13" t="s">
        <v>69</v>
      </c>
      <c r="AY268" s="247" t="s">
        <v>120</v>
      </c>
    </row>
    <row r="269" s="13" customFormat="1">
      <c r="A269" s="13"/>
      <c r="B269" s="236"/>
      <c r="C269" s="237"/>
      <c r="D269" s="238" t="s">
        <v>195</v>
      </c>
      <c r="E269" s="239" t="s">
        <v>19</v>
      </c>
      <c r="F269" s="240" t="s">
        <v>558</v>
      </c>
      <c r="G269" s="237"/>
      <c r="H269" s="241">
        <v>87.900000000000006</v>
      </c>
      <c r="I269" s="242"/>
      <c r="J269" s="237"/>
      <c r="K269" s="237"/>
      <c r="L269" s="243"/>
      <c r="M269" s="244"/>
      <c r="N269" s="245"/>
      <c r="O269" s="245"/>
      <c r="P269" s="245"/>
      <c r="Q269" s="245"/>
      <c r="R269" s="245"/>
      <c r="S269" s="245"/>
      <c r="T269" s="246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47" t="s">
        <v>195</v>
      </c>
      <c r="AU269" s="247" t="s">
        <v>79</v>
      </c>
      <c r="AV269" s="13" t="s">
        <v>79</v>
      </c>
      <c r="AW269" s="13" t="s">
        <v>31</v>
      </c>
      <c r="AX269" s="13" t="s">
        <v>69</v>
      </c>
      <c r="AY269" s="247" t="s">
        <v>120</v>
      </c>
    </row>
    <row r="270" s="14" customFormat="1">
      <c r="A270" s="14"/>
      <c r="B270" s="251"/>
      <c r="C270" s="252"/>
      <c r="D270" s="238" t="s">
        <v>195</v>
      </c>
      <c r="E270" s="253" t="s">
        <v>19</v>
      </c>
      <c r="F270" s="254" t="s">
        <v>347</v>
      </c>
      <c r="G270" s="252"/>
      <c r="H270" s="255">
        <v>149.10000000000002</v>
      </c>
      <c r="I270" s="256"/>
      <c r="J270" s="252"/>
      <c r="K270" s="252"/>
      <c r="L270" s="257"/>
      <c r="M270" s="258"/>
      <c r="N270" s="259"/>
      <c r="O270" s="259"/>
      <c r="P270" s="259"/>
      <c r="Q270" s="259"/>
      <c r="R270" s="259"/>
      <c r="S270" s="259"/>
      <c r="T270" s="260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T270" s="261" t="s">
        <v>195</v>
      </c>
      <c r="AU270" s="261" t="s">
        <v>79</v>
      </c>
      <c r="AV270" s="14" t="s">
        <v>119</v>
      </c>
      <c r="AW270" s="14" t="s">
        <v>31</v>
      </c>
      <c r="AX270" s="14" t="s">
        <v>77</v>
      </c>
      <c r="AY270" s="261" t="s">
        <v>120</v>
      </c>
    </row>
    <row r="271" s="2" customFormat="1" ht="24.15" customHeight="1">
      <c r="A271" s="39"/>
      <c r="B271" s="40"/>
      <c r="C271" s="206" t="s">
        <v>559</v>
      </c>
      <c r="D271" s="206" t="s">
        <v>121</v>
      </c>
      <c r="E271" s="207" t="s">
        <v>255</v>
      </c>
      <c r="F271" s="208" t="s">
        <v>256</v>
      </c>
      <c r="G271" s="209" t="s">
        <v>211</v>
      </c>
      <c r="H271" s="210">
        <v>101.90000000000001</v>
      </c>
      <c r="I271" s="211"/>
      <c r="J271" s="212">
        <f>ROUND(I271*H271,2)</f>
        <v>0</v>
      </c>
      <c r="K271" s="208" t="s">
        <v>191</v>
      </c>
      <c r="L271" s="45"/>
      <c r="M271" s="213" t="s">
        <v>19</v>
      </c>
      <c r="N271" s="214" t="s">
        <v>40</v>
      </c>
      <c r="O271" s="85"/>
      <c r="P271" s="215">
        <f>O271*H271</f>
        <v>0</v>
      </c>
      <c r="Q271" s="215">
        <v>2.13408</v>
      </c>
      <c r="R271" s="215">
        <f>Q271*H271</f>
        <v>217.46275200000002</v>
      </c>
      <c r="S271" s="215">
        <v>0</v>
      </c>
      <c r="T271" s="216">
        <f>S271*H271</f>
        <v>0</v>
      </c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R271" s="217" t="s">
        <v>119</v>
      </c>
      <c r="AT271" s="217" t="s">
        <v>121</v>
      </c>
      <c r="AU271" s="217" t="s">
        <v>79</v>
      </c>
      <c r="AY271" s="18" t="s">
        <v>120</v>
      </c>
      <c r="BE271" s="218">
        <f>IF(N271="základní",J271,0)</f>
        <v>0</v>
      </c>
      <c r="BF271" s="218">
        <f>IF(N271="snížená",J271,0)</f>
        <v>0</v>
      </c>
      <c r="BG271" s="218">
        <f>IF(N271="zákl. přenesená",J271,0)</f>
        <v>0</v>
      </c>
      <c r="BH271" s="218">
        <f>IF(N271="sníž. přenesená",J271,0)</f>
        <v>0</v>
      </c>
      <c r="BI271" s="218">
        <f>IF(N271="nulová",J271,0)</f>
        <v>0</v>
      </c>
      <c r="BJ271" s="18" t="s">
        <v>77</v>
      </c>
      <c r="BK271" s="218">
        <f>ROUND(I271*H271,2)</f>
        <v>0</v>
      </c>
      <c r="BL271" s="18" t="s">
        <v>119</v>
      </c>
      <c r="BM271" s="217" t="s">
        <v>560</v>
      </c>
    </row>
    <row r="272" s="2" customFormat="1">
      <c r="A272" s="39"/>
      <c r="B272" s="40"/>
      <c r="C272" s="41"/>
      <c r="D272" s="231" t="s">
        <v>193</v>
      </c>
      <c r="E272" s="41"/>
      <c r="F272" s="232" t="s">
        <v>258</v>
      </c>
      <c r="G272" s="41"/>
      <c r="H272" s="41"/>
      <c r="I272" s="233"/>
      <c r="J272" s="41"/>
      <c r="K272" s="41"/>
      <c r="L272" s="45"/>
      <c r="M272" s="234"/>
      <c r="N272" s="235"/>
      <c r="O272" s="85"/>
      <c r="P272" s="85"/>
      <c r="Q272" s="85"/>
      <c r="R272" s="85"/>
      <c r="S272" s="85"/>
      <c r="T272" s="86"/>
      <c r="U272" s="39"/>
      <c r="V272" s="39"/>
      <c r="W272" s="39"/>
      <c r="X272" s="39"/>
      <c r="Y272" s="39"/>
      <c r="Z272" s="39"/>
      <c r="AA272" s="39"/>
      <c r="AB272" s="39"/>
      <c r="AC272" s="39"/>
      <c r="AD272" s="39"/>
      <c r="AE272" s="39"/>
      <c r="AT272" s="18" t="s">
        <v>193</v>
      </c>
      <c r="AU272" s="18" t="s">
        <v>79</v>
      </c>
    </row>
    <row r="273" s="13" customFormat="1">
      <c r="A273" s="13"/>
      <c r="B273" s="236"/>
      <c r="C273" s="237"/>
      <c r="D273" s="238" t="s">
        <v>195</v>
      </c>
      <c r="E273" s="239" t="s">
        <v>19</v>
      </c>
      <c r="F273" s="240" t="s">
        <v>561</v>
      </c>
      <c r="G273" s="237"/>
      <c r="H273" s="241">
        <v>101.90000000000001</v>
      </c>
      <c r="I273" s="242"/>
      <c r="J273" s="237"/>
      <c r="K273" s="237"/>
      <c r="L273" s="243"/>
      <c r="M273" s="244"/>
      <c r="N273" s="245"/>
      <c r="O273" s="245"/>
      <c r="P273" s="245"/>
      <c r="Q273" s="245"/>
      <c r="R273" s="245"/>
      <c r="S273" s="245"/>
      <c r="T273" s="246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47" t="s">
        <v>195</v>
      </c>
      <c r="AU273" s="247" t="s">
        <v>79</v>
      </c>
      <c r="AV273" s="13" t="s">
        <v>79</v>
      </c>
      <c r="AW273" s="13" t="s">
        <v>31</v>
      </c>
      <c r="AX273" s="13" t="s">
        <v>77</v>
      </c>
      <c r="AY273" s="247" t="s">
        <v>120</v>
      </c>
    </row>
    <row r="274" s="2" customFormat="1" ht="24.15" customHeight="1">
      <c r="A274" s="39"/>
      <c r="B274" s="40"/>
      <c r="C274" s="206" t="s">
        <v>562</v>
      </c>
      <c r="D274" s="206" t="s">
        <v>121</v>
      </c>
      <c r="E274" s="207" t="s">
        <v>260</v>
      </c>
      <c r="F274" s="208" t="s">
        <v>261</v>
      </c>
      <c r="G274" s="209" t="s">
        <v>190</v>
      </c>
      <c r="H274" s="210">
        <v>144</v>
      </c>
      <c r="I274" s="211"/>
      <c r="J274" s="212">
        <f>ROUND(I274*H274,2)</f>
        <v>0</v>
      </c>
      <c r="K274" s="208" t="s">
        <v>191</v>
      </c>
      <c r="L274" s="45"/>
      <c r="M274" s="213" t="s">
        <v>19</v>
      </c>
      <c r="N274" s="214" t="s">
        <v>40</v>
      </c>
      <c r="O274" s="85"/>
      <c r="P274" s="215">
        <f>O274*H274</f>
        <v>0</v>
      </c>
      <c r="Q274" s="215">
        <v>0</v>
      </c>
      <c r="R274" s="215">
        <f>Q274*H274</f>
        <v>0</v>
      </c>
      <c r="S274" s="215">
        <v>0</v>
      </c>
      <c r="T274" s="216">
        <f>S274*H274</f>
        <v>0</v>
      </c>
      <c r="U274" s="39"/>
      <c r="V274" s="39"/>
      <c r="W274" s="39"/>
      <c r="X274" s="39"/>
      <c r="Y274" s="39"/>
      <c r="Z274" s="39"/>
      <c r="AA274" s="39"/>
      <c r="AB274" s="39"/>
      <c r="AC274" s="39"/>
      <c r="AD274" s="39"/>
      <c r="AE274" s="39"/>
      <c r="AR274" s="217" t="s">
        <v>119</v>
      </c>
      <c r="AT274" s="217" t="s">
        <v>121</v>
      </c>
      <c r="AU274" s="217" t="s">
        <v>79</v>
      </c>
      <c r="AY274" s="18" t="s">
        <v>120</v>
      </c>
      <c r="BE274" s="218">
        <f>IF(N274="základní",J274,0)</f>
        <v>0</v>
      </c>
      <c r="BF274" s="218">
        <f>IF(N274="snížená",J274,0)</f>
        <v>0</v>
      </c>
      <c r="BG274" s="218">
        <f>IF(N274="zákl. přenesená",J274,0)</f>
        <v>0</v>
      </c>
      <c r="BH274" s="218">
        <f>IF(N274="sníž. přenesená",J274,0)</f>
        <v>0</v>
      </c>
      <c r="BI274" s="218">
        <f>IF(N274="nulová",J274,0)</f>
        <v>0</v>
      </c>
      <c r="BJ274" s="18" t="s">
        <v>77</v>
      </c>
      <c r="BK274" s="218">
        <f>ROUND(I274*H274,2)</f>
        <v>0</v>
      </c>
      <c r="BL274" s="18" t="s">
        <v>119</v>
      </c>
      <c r="BM274" s="217" t="s">
        <v>563</v>
      </c>
    </row>
    <row r="275" s="2" customFormat="1">
      <c r="A275" s="39"/>
      <c r="B275" s="40"/>
      <c r="C275" s="41"/>
      <c r="D275" s="231" t="s">
        <v>193</v>
      </c>
      <c r="E275" s="41"/>
      <c r="F275" s="232" t="s">
        <v>263</v>
      </c>
      <c r="G275" s="41"/>
      <c r="H275" s="41"/>
      <c r="I275" s="233"/>
      <c r="J275" s="41"/>
      <c r="K275" s="41"/>
      <c r="L275" s="45"/>
      <c r="M275" s="234"/>
      <c r="N275" s="235"/>
      <c r="O275" s="85"/>
      <c r="P275" s="85"/>
      <c r="Q275" s="85"/>
      <c r="R275" s="85"/>
      <c r="S275" s="85"/>
      <c r="T275" s="86"/>
      <c r="U275" s="39"/>
      <c r="V275" s="39"/>
      <c r="W275" s="39"/>
      <c r="X275" s="39"/>
      <c r="Y275" s="39"/>
      <c r="Z275" s="39"/>
      <c r="AA275" s="39"/>
      <c r="AB275" s="39"/>
      <c r="AC275" s="39"/>
      <c r="AD275" s="39"/>
      <c r="AE275" s="39"/>
      <c r="AT275" s="18" t="s">
        <v>193</v>
      </c>
      <c r="AU275" s="18" t="s">
        <v>79</v>
      </c>
    </row>
    <row r="276" s="13" customFormat="1">
      <c r="A276" s="13"/>
      <c r="B276" s="236"/>
      <c r="C276" s="237"/>
      <c r="D276" s="238" t="s">
        <v>195</v>
      </c>
      <c r="E276" s="239" t="s">
        <v>19</v>
      </c>
      <c r="F276" s="240" t="s">
        <v>564</v>
      </c>
      <c r="G276" s="237"/>
      <c r="H276" s="241">
        <v>144</v>
      </c>
      <c r="I276" s="242"/>
      <c r="J276" s="237"/>
      <c r="K276" s="237"/>
      <c r="L276" s="243"/>
      <c r="M276" s="244"/>
      <c r="N276" s="245"/>
      <c r="O276" s="245"/>
      <c r="P276" s="245"/>
      <c r="Q276" s="245"/>
      <c r="R276" s="245"/>
      <c r="S276" s="245"/>
      <c r="T276" s="246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47" t="s">
        <v>195</v>
      </c>
      <c r="AU276" s="247" t="s">
        <v>79</v>
      </c>
      <c r="AV276" s="13" t="s">
        <v>79</v>
      </c>
      <c r="AW276" s="13" t="s">
        <v>31</v>
      </c>
      <c r="AX276" s="13" t="s">
        <v>77</v>
      </c>
      <c r="AY276" s="247" t="s">
        <v>120</v>
      </c>
    </row>
    <row r="277" s="2" customFormat="1" ht="24.15" customHeight="1">
      <c r="A277" s="39"/>
      <c r="B277" s="40"/>
      <c r="C277" s="206" t="s">
        <v>565</v>
      </c>
      <c r="D277" s="206" t="s">
        <v>121</v>
      </c>
      <c r="E277" s="207" t="s">
        <v>566</v>
      </c>
      <c r="F277" s="208" t="s">
        <v>567</v>
      </c>
      <c r="G277" s="209" t="s">
        <v>211</v>
      </c>
      <c r="H277" s="210">
        <v>175.80000000000001</v>
      </c>
      <c r="I277" s="211"/>
      <c r="J277" s="212">
        <f>ROUND(I277*H277,2)</f>
        <v>0</v>
      </c>
      <c r="K277" s="208" t="s">
        <v>191</v>
      </c>
      <c r="L277" s="45"/>
      <c r="M277" s="213" t="s">
        <v>19</v>
      </c>
      <c r="N277" s="214" t="s">
        <v>40</v>
      </c>
      <c r="O277" s="85"/>
      <c r="P277" s="215">
        <f>O277*H277</f>
        <v>0</v>
      </c>
      <c r="Q277" s="215">
        <v>2.052</v>
      </c>
      <c r="R277" s="215">
        <f>Q277*H277</f>
        <v>360.74160000000001</v>
      </c>
      <c r="S277" s="215">
        <v>0</v>
      </c>
      <c r="T277" s="216">
        <f>S277*H277</f>
        <v>0</v>
      </c>
      <c r="U277" s="39"/>
      <c r="V277" s="39"/>
      <c r="W277" s="39"/>
      <c r="X277" s="39"/>
      <c r="Y277" s="39"/>
      <c r="Z277" s="39"/>
      <c r="AA277" s="39"/>
      <c r="AB277" s="39"/>
      <c r="AC277" s="39"/>
      <c r="AD277" s="39"/>
      <c r="AE277" s="39"/>
      <c r="AR277" s="217" t="s">
        <v>119</v>
      </c>
      <c r="AT277" s="217" t="s">
        <v>121</v>
      </c>
      <c r="AU277" s="217" t="s">
        <v>79</v>
      </c>
      <c r="AY277" s="18" t="s">
        <v>120</v>
      </c>
      <c r="BE277" s="218">
        <f>IF(N277="základní",J277,0)</f>
        <v>0</v>
      </c>
      <c r="BF277" s="218">
        <f>IF(N277="snížená",J277,0)</f>
        <v>0</v>
      </c>
      <c r="BG277" s="218">
        <f>IF(N277="zákl. přenesená",J277,0)</f>
        <v>0</v>
      </c>
      <c r="BH277" s="218">
        <f>IF(N277="sníž. přenesená",J277,0)</f>
        <v>0</v>
      </c>
      <c r="BI277" s="218">
        <f>IF(N277="nulová",J277,0)</f>
        <v>0</v>
      </c>
      <c r="BJ277" s="18" t="s">
        <v>77</v>
      </c>
      <c r="BK277" s="218">
        <f>ROUND(I277*H277,2)</f>
        <v>0</v>
      </c>
      <c r="BL277" s="18" t="s">
        <v>119</v>
      </c>
      <c r="BM277" s="217" t="s">
        <v>568</v>
      </c>
    </row>
    <row r="278" s="2" customFormat="1">
      <c r="A278" s="39"/>
      <c r="B278" s="40"/>
      <c r="C278" s="41"/>
      <c r="D278" s="231" t="s">
        <v>193</v>
      </c>
      <c r="E278" s="41"/>
      <c r="F278" s="232" t="s">
        <v>569</v>
      </c>
      <c r="G278" s="41"/>
      <c r="H278" s="41"/>
      <c r="I278" s="233"/>
      <c r="J278" s="41"/>
      <c r="K278" s="41"/>
      <c r="L278" s="45"/>
      <c r="M278" s="234"/>
      <c r="N278" s="235"/>
      <c r="O278" s="85"/>
      <c r="P278" s="85"/>
      <c r="Q278" s="85"/>
      <c r="R278" s="85"/>
      <c r="S278" s="85"/>
      <c r="T278" s="86"/>
      <c r="U278" s="39"/>
      <c r="V278" s="39"/>
      <c r="W278" s="39"/>
      <c r="X278" s="39"/>
      <c r="Y278" s="39"/>
      <c r="Z278" s="39"/>
      <c r="AA278" s="39"/>
      <c r="AB278" s="39"/>
      <c r="AC278" s="39"/>
      <c r="AD278" s="39"/>
      <c r="AE278" s="39"/>
      <c r="AT278" s="18" t="s">
        <v>193</v>
      </c>
      <c r="AU278" s="18" t="s">
        <v>79</v>
      </c>
    </row>
    <row r="279" s="13" customFormat="1">
      <c r="A279" s="13"/>
      <c r="B279" s="236"/>
      <c r="C279" s="237"/>
      <c r="D279" s="238" t="s">
        <v>195</v>
      </c>
      <c r="E279" s="239" t="s">
        <v>19</v>
      </c>
      <c r="F279" s="240" t="s">
        <v>570</v>
      </c>
      <c r="G279" s="237"/>
      <c r="H279" s="241">
        <v>175.80000000000001</v>
      </c>
      <c r="I279" s="242"/>
      <c r="J279" s="237"/>
      <c r="K279" s="237"/>
      <c r="L279" s="243"/>
      <c r="M279" s="244"/>
      <c r="N279" s="245"/>
      <c r="O279" s="245"/>
      <c r="P279" s="245"/>
      <c r="Q279" s="245"/>
      <c r="R279" s="245"/>
      <c r="S279" s="245"/>
      <c r="T279" s="246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47" t="s">
        <v>195</v>
      </c>
      <c r="AU279" s="247" t="s">
        <v>79</v>
      </c>
      <c r="AV279" s="13" t="s">
        <v>79</v>
      </c>
      <c r="AW279" s="13" t="s">
        <v>31</v>
      </c>
      <c r="AX279" s="13" t="s">
        <v>77</v>
      </c>
      <c r="AY279" s="247" t="s">
        <v>120</v>
      </c>
    </row>
    <row r="280" s="11" customFormat="1" ht="22.8" customHeight="1">
      <c r="A280" s="11"/>
      <c r="B280" s="192"/>
      <c r="C280" s="193"/>
      <c r="D280" s="194" t="s">
        <v>68</v>
      </c>
      <c r="E280" s="229" t="s">
        <v>137</v>
      </c>
      <c r="F280" s="229" t="s">
        <v>571</v>
      </c>
      <c r="G280" s="193"/>
      <c r="H280" s="193"/>
      <c r="I280" s="196"/>
      <c r="J280" s="230">
        <f>BK280</f>
        <v>0</v>
      </c>
      <c r="K280" s="193"/>
      <c r="L280" s="198"/>
      <c r="M280" s="199"/>
      <c r="N280" s="200"/>
      <c r="O280" s="200"/>
      <c r="P280" s="201">
        <f>SUM(P281:P283)</f>
        <v>0</v>
      </c>
      <c r="Q280" s="200"/>
      <c r="R280" s="201">
        <f>SUM(R281:R283)</f>
        <v>0</v>
      </c>
      <c r="S280" s="200"/>
      <c r="T280" s="202">
        <f>SUM(T281:T283)</f>
        <v>0</v>
      </c>
      <c r="U280" s="11"/>
      <c r="V280" s="11"/>
      <c r="W280" s="11"/>
      <c r="X280" s="11"/>
      <c r="Y280" s="11"/>
      <c r="Z280" s="11"/>
      <c r="AA280" s="11"/>
      <c r="AB280" s="11"/>
      <c r="AC280" s="11"/>
      <c r="AD280" s="11"/>
      <c r="AE280" s="11"/>
      <c r="AR280" s="203" t="s">
        <v>77</v>
      </c>
      <c r="AT280" s="204" t="s">
        <v>68</v>
      </c>
      <c r="AU280" s="204" t="s">
        <v>77</v>
      </c>
      <c r="AY280" s="203" t="s">
        <v>120</v>
      </c>
      <c r="BK280" s="205">
        <f>SUM(BK281:BK283)</f>
        <v>0</v>
      </c>
    </row>
    <row r="281" s="2" customFormat="1" ht="24.15" customHeight="1">
      <c r="A281" s="39"/>
      <c r="B281" s="40"/>
      <c r="C281" s="206" t="s">
        <v>572</v>
      </c>
      <c r="D281" s="206" t="s">
        <v>121</v>
      </c>
      <c r="E281" s="207" t="s">
        <v>573</v>
      </c>
      <c r="F281" s="208" t="s">
        <v>574</v>
      </c>
      <c r="G281" s="209" t="s">
        <v>190</v>
      </c>
      <c r="H281" s="210">
        <v>240</v>
      </c>
      <c r="I281" s="211"/>
      <c r="J281" s="212">
        <f>ROUND(I281*H281,2)</f>
        <v>0</v>
      </c>
      <c r="K281" s="208" t="s">
        <v>191</v>
      </c>
      <c r="L281" s="45"/>
      <c r="M281" s="213" t="s">
        <v>19</v>
      </c>
      <c r="N281" s="214" t="s">
        <v>40</v>
      </c>
      <c r="O281" s="85"/>
      <c r="P281" s="215">
        <f>O281*H281</f>
        <v>0</v>
      </c>
      <c r="Q281" s="215">
        <v>0</v>
      </c>
      <c r="R281" s="215">
        <f>Q281*H281</f>
        <v>0</v>
      </c>
      <c r="S281" s="215">
        <v>0</v>
      </c>
      <c r="T281" s="216">
        <f>S281*H281</f>
        <v>0</v>
      </c>
      <c r="U281" s="39"/>
      <c r="V281" s="39"/>
      <c r="W281" s="39"/>
      <c r="X281" s="39"/>
      <c r="Y281" s="39"/>
      <c r="Z281" s="39"/>
      <c r="AA281" s="39"/>
      <c r="AB281" s="39"/>
      <c r="AC281" s="39"/>
      <c r="AD281" s="39"/>
      <c r="AE281" s="39"/>
      <c r="AR281" s="217" t="s">
        <v>119</v>
      </c>
      <c r="AT281" s="217" t="s">
        <v>121</v>
      </c>
      <c r="AU281" s="217" t="s">
        <v>79</v>
      </c>
      <c r="AY281" s="18" t="s">
        <v>120</v>
      </c>
      <c r="BE281" s="218">
        <f>IF(N281="základní",J281,0)</f>
        <v>0</v>
      </c>
      <c r="BF281" s="218">
        <f>IF(N281="snížená",J281,0)</f>
        <v>0</v>
      </c>
      <c r="BG281" s="218">
        <f>IF(N281="zákl. přenesená",J281,0)</f>
        <v>0</v>
      </c>
      <c r="BH281" s="218">
        <f>IF(N281="sníž. přenesená",J281,0)</f>
        <v>0</v>
      </c>
      <c r="BI281" s="218">
        <f>IF(N281="nulová",J281,0)</f>
        <v>0</v>
      </c>
      <c r="BJ281" s="18" t="s">
        <v>77</v>
      </c>
      <c r="BK281" s="218">
        <f>ROUND(I281*H281,2)</f>
        <v>0</v>
      </c>
      <c r="BL281" s="18" t="s">
        <v>119</v>
      </c>
      <c r="BM281" s="217" t="s">
        <v>575</v>
      </c>
    </row>
    <row r="282" s="2" customFormat="1">
      <c r="A282" s="39"/>
      <c r="B282" s="40"/>
      <c r="C282" s="41"/>
      <c r="D282" s="231" t="s">
        <v>193</v>
      </c>
      <c r="E282" s="41"/>
      <c r="F282" s="232" t="s">
        <v>576</v>
      </c>
      <c r="G282" s="41"/>
      <c r="H282" s="41"/>
      <c r="I282" s="233"/>
      <c r="J282" s="41"/>
      <c r="K282" s="41"/>
      <c r="L282" s="45"/>
      <c r="M282" s="234"/>
      <c r="N282" s="235"/>
      <c r="O282" s="85"/>
      <c r="P282" s="85"/>
      <c r="Q282" s="85"/>
      <c r="R282" s="85"/>
      <c r="S282" s="85"/>
      <c r="T282" s="86"/>
      <c r="U282" s="39"/>
      <c r="V282" s="39"/>
      <c r="W282" s="39"/>
      <c r="X282" s="39"/>
      <c r="Y282" s="39"/>
      <c r="Z282" s="39"/>
      <c r="AA282" s="39"/>
      <c r="AB282" s="39"/>
      <c r="AC282" s="39"/>
      <c r="AD282" s="39"/>
      <c r="AE282" s="39"/>
      <c r="AT282" s="18" t="s">
        <v>193</v>
      </c>
      <c r="AU282" s="18" t="s">
        <v>79</v>
      </c>
    </row>
    <row r="283" s="13" customFormat="1">
      <c r="A283" s="13"/>
      <c r="B283" s="236"/>
      <c r="C283" s="237"/>
      <c r="D283" s="238" t="s">
        <v>195</v>
      </c>
      <c r="E283" s="239" t="s">
        <v>19</v>
      </c>
      <c r="F283" s="240" t="s">
        <v>577</v>
      </c>
      <c r="G283" s="237"/>
      <c r="H283" s="241">
        <v>240</v>
      </c>
      <c r="I283" s="242"/>
      <c r="J283" s="237"/>
      <c r="K283" s="237"/>
      <c r="L283" s="243"/>
      <c r="M283" s="244"/>
      <c r="N283" s="245"/>
      <c r="O283" s="245"/>
      <c r="P283" s="245"/>
      <c r="Q283" s="245"/>
      <c r="R283" s="245"/>
      <c r="S283" s="245"/>
      <c r="T283" s="246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47" t="s">
        <v>195</v>
      </c>
      <c r="AU283" s="247" t="s">
        <v>79</v>
      </c>
      <c r="AV283" s="13" t="s">
        <v>79</v>
      </c>
      <c r="AW283" s="13" t="s">
        <v>31</v>
      </c>
      <c r="AX283" s="13" t="s">
        <v>77</v>
      </c>
      <c r="AY283" s="247" t="s">
        <v>120</v>
      </c>
    </row>
    <row r="284" s="11" customFormat="1" ht="22.8" customHeight="1">
      <c r="A284" s="11"/>
      <c r="B284" s="192"/>
      <c r="C284" s="193"/>
      <c r="D284" s="194" t="s">
        <v>68</v>
      </c>
      <c r="E284" s="229" t="s">
        <v>149</v>
      </c>
      <c r="F284" s="229" t="s">
        <v>578</v>
      </c>
      <c r="G284" s="193"/>
      <c r="H284" s="193"/>
      <c r="I284" s="196"/>
      <c r="J284" s="230">
        <f>BK284</f>
        <v>0</v>
      </c>
      <c r="K284" s="193"/>
      <c r="L284" s="198"/>
      <c r="M284" s="199"/>
      <c r="N284" s="200"/>
      <c r="O284" s="200"/>
      <c r="P284" s="201">
        <f>SUM(P285:P292)</f>
        <v>0</v>
      </c>
      <c r="Q284" s="200"/>
      <c r="R284" s="201">
        <f>SUM(R285:R292)</f>
        <v>1.200472</v>
      </c>
      <c r="S284" s="200"/>
      <c r="T284" s="202">
        <f>SUM(T285:T292)</f>
        <v>0</v>
      </c>
      <c r="U284" s="11"/>
      <c r="V284" s="11"/>
      <c r="W284" s="11"/>
      <c r="X284" s="11"/>
      <c r="Y284" s="11"/>
      <c r="Z284" s="11"/>
      <c r="AA284" s="11"/>
      <c r="AB284" s="11"/>
      <c r="AC284" s="11"/>
      <c r="AD284" s="11"/>
      <c r="AE284" s="11"/>
      <c r="AR284" s="203" t="s">
        <v>77</v>
      </c>
      <c r="AT284" s="204" t="s">
        <v>68</v>
      </c>
      <c r="AU284" s="204" t="s">
        <v>77</v>
      </c>
      <c r="AY284" s="203" t="s">
        <v>120</v>
      </c>
      <c r="BK284" s="205">
        <f>SUM(BK285:BK292)</f>
        <v>0</v>
      </c>
    </row>
    <row r="285" s="2" customFormat="1" ht="21.75" customHeight="1">
      <c r="A285" s="39"/>
      <c r="B285" s="40"/>
      <c r="C285" s="206" t="s">
        <v>579</v>
      </c>
      <c r="D285" s="206" t="s">
        <v>121</v>
      </c>
      <c r="E285" s="207" t="s">
        <v>580</v>
      </c>
      <c r="F285" s="208" t="s">
        <v>581</v>
      </c>
      <c r="G285" s="209" t="s">
        <v>582</v>
      </c>
      <c r="H285" s="210">
        <v>80</v>
      </c>
      <c r="I285" s="211"/>
      <c r="J285" s="212">
        <f>ROUND(I285*H285,2)</f>
        <v>0</v>
      </c>
      <c r="K285" s="208" t="s">
        <v>191</v>
      </c>
      <c r="L285" s="45"/>
      <c r="M285" s="213" t="s">
        <v>19</v>
      </c>
      <c r="N285" s="214" t="s">
        <v>40</v>
      </c>
      <c r="O285" s="85"/>
      <c r="P285" s="215">
        <f>O285*H285</f>
        <v>0</v>
      </c>
      <c r="Q285" s="215">
        <v>0</v>
      </c>
      <c r="R285" s="215">
        <f>Q285*H285</f>
        <v>0</v>
      </c>
      <c r="S285" s="215">
        <v>0</v>
      </c>
      <c r="T285" s="216">
        <f>S285*H285</f>
        <v>0</v>
      </c>
      <c r="U285" s="39"/>
      <c r="V285" s="39"/>
      <c r="W285" s="39"/>
      <c r="X285" s="39"/>
      <c r="Y285" s="39"/>
      <c r="Z285" s="39"/>
      <c r="AA285" s="39"/>
      <c r="AB285" s="39"/>
      <c r="AC285" s="39"/>
      <c r="AD285" s="39"/>
      <c r="AE285" s="39"/>
      <c r="AR285" s="217" t="s">
        <v>119</v>
      </c>
      <c r="AT285" s="217" t="s">
        <v>121</v>
      </c>
      <c r="AU285" s="217" t="s">
        <v>79</v>
      </c>
      <c r="AY285" s="18" t="s">
        <v>120</v>
      </c>
      <c r="BE285" s="218">
        <f>IF(N285="základní",J285,0)</f>
        <v>0</v>
      </c>
      <c r="BF285" s="218">
        <f>IF(N285="snížená",J285,0)</f>
        <v>0</v>
      </c>
      <c r="BG285" s="218">
        <f>IF(N285="zákl. přenesená",J285,0)</f>
        <v>0</v>
      </c>
      <c r="BH285" s="218">
        <f>IF(N285="sníž. přenesená",J285,0)</f>
        <v>0</v>
      </c>
      <c r="BI285" s="218">
        <f>IF(N285="nulová",J285,0)</f>
        <v>0</v>
      </c>
      <c r="BJ285" s="18" t="s">
        <v>77</v>
      </c>
      <c r="BK285" s="218">
        <f>ROUND(I285*H285,2)</f>
        <v>0</v>
      </c>
      <c r="BL285" s="18" t="s">
        <v>119</v>
      </c>
      <c r="BM285" s="217" t="s">
        <v>583</v>
      </c>
    </row>
    <row r="286" s="2" customFormat="1">
      <c r="A286" s="39"/>
      <c r="B286" s="40"/>
      <c r="C286" s="41"/>
      <c r="D286" s="231" t="s">
        <v>193</v>
      </c>
      <c r="E286" s="41"/>
      <c r="F286" s="232" t="s">
        <v>584</v>
      </c>
      <c r="G286" s="41"/>
      <c r="H286" s="41"/>
      <c r="I286" s="233"/>
      <c r="J286" s="41"/>
      <c r="K286" s="41"/>
      <c r="L286" s="45"/>
      <c r="M286" s="234"/>
      <c r="N286" s="235"/>
      <c r="O286" s="85"/>
      <c r="P286" s="85"/>
      <c r="Q286" s="85"/>
      <c r="R286" s="85"/>
      <c r="S286" s="85"/>
      <c r="T286" s="86"/>
      <c r="U286" s="39"/>
      <c r="V286" s="39"/>
      <c r="W286" s="39"/>
      <c r="X286" s="39"/>
      <c r="Y286" s="39"/>
      <c r="Z286" s="39"/>
      <c r="AA286" s="39"/>
      <c r="AB286" s="39"/>
      <c r="AC286" s="39"/>
      <c r="AD286" s="39"/>
      <c r="AE286" s="39"/>
      <c r="AT286" s="18" t="s">
        <v>193</v>
      </c>
      <c r="AU286" s="18" t="s">
        <v>79</v>
      </c>
    </row>
    <row r="287" s="13" customFormat="1">
      <c r="A287" s="13"/>
      <c r="B287" s="236"/>
      <c r="C287" s="237"/>
      <c r="D287" s="238" t="s">
        <v>195</v>
      </c>
      <c r="E287" s="239" t="s">
        <v>19</v>
      </c>
      <c r="F287" s="240" t="s">
        <v>585</v>
      </c>
      <c r="G287" s="237"/>
      <c r="H287" s="241">
        <v>80</v>
      </c>
      <c r="I287" s="242"/>
      <c r="J287" s="237"/>
      <c r="K287" s="237"/>
      <c r="L287" s="243"/>
      <c r="M287" s="244"/>
      <c r="N287" s="245"/>
      <c r="O287" s="245"/>
      <c r="P287" s="245"/>
      <c r="Q287" s="245"/>
      <c r="R287" s="245"/>
      <c r="S287" s="245"/>
      <c r="T287" s="246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47" t="s">
        <v>195</v>
      </c>
      <c r="AU287" s="247" t="s">
        <v>79</v>
      </c>
      <c r="AV287" s="13" t="s">
        <v>79</v>
      </c>
      <c r="AW287" s="13" t="s">
        <v>31</v>
      </c>
      <c r="AX287" s="13" t="s">
        <v>77</v>
      </c>
      <c r="AY287" s="247" t="s">
        <v>120</v>
      </c>
    </row>
    <row r="288" s="2" customFormat="1" ht="24.15" customHeight="1">
      <c r="A288" s="39"/>
      <c r="B288" s="40"/>
      <c r="C288" s="262" t="s">
        <v>586</v>
      </c>
      <c r="D288" s="262" t="s">
        <v>489</v>
      </c>
      <c r="E288" s="263" t="s">
        <v>587</v>
      </c>
      <c r="F288" s="264" t="s">
        <v>588</v>
      </c>
      <c r="G288" s="265" t="s">
        <v>582</v>
      </c>
      <c r="H288" s="266">
        <v>86.640000000000001</v>
      </c>
      <c r="I288" s="267"/>
      <c r="J288" s="268">
        <f>ROUND(I288*H288,2)</f>
        <v>0</v>
      </c>
      <c r="K288" s="264" t="s">
        <v>191</v>
      </c>
      <c r="L288" s="269"/>
      <c r="M288" s="270" t="s">
        <v>19</v>
      </c>
      <c r="N288" s="271" t="s">
        <v>40</v>
      </c>
      <c r="O288" s="85"/>
      <c r="P288" s="215">
        <f>O288*H288</f>
        <v>0</v>
      </c>
      <c r="Q288" s="215">
        <v>0.0012999999999999999</v>
      </c>
      <c r="R288" s="215">
        <f>Q288*H288</f>
        <v>0.112632</v>
      </c>
      <c r="S288" s="215">
        <v>0</v>
      </c>
      <c r="T288" s="216">
        <f>S288*H288</f>
        <v>0</v>
      </c>
      <c r="U288" s="39"/>
      <c r="V288" s="39"/>
      <c r="W288" s="39"/>
      <c r="X288" s="39"/>
      <c r="Y288" s="39"/>
      <c r="Z288" s="39"/>
      <c r="AA288" s="39"/>
      <c r="AB288" s="39"/>
      <c r="AC288" s="39"/>
      <c r="AD288" s="39"/>
      <c r="AE288" s="39"/>
      <c r="AR288" s="217" t="s">
        <v>149</v>
      </c>
      <c r="AT288" s="217" t="s">
        <v>489</v>
      </c>
      <c r="AU288" s="217" t="s">
        <v>79</v>
      </c>
      <c r="AY288" s="18" t="s">
        <v>120</v>
      </c>
      <c r="BE288" s="218">
        <f>IF(N288="základní",J288,0)</f>
        <v>0</v>
      </c>
      <c r="BF288" s="218">
        <f>IF(N288="snížená",J288,0)</f>
        <v>0</v>
      </c>
      <c r="BG288" s="218">
        <f>IF(N288="zákl. přenesená",J288,0)</f>
        <v>0</v>
      </c>
      <c r="BH288" s="218">
        <f>IF(N288="sníž. přenesená",J288,0)</f>
        <v>0</v>
      </c>
      <c r="BI288" s="218">
        <f>IF(N288="nulová",J288,0)</f>
        <v>0</v>
      </c>
      <c r="BJ288" s="18" t="s">
        <v>77</v>
      </c>
      <c r="BK288" s="218">
        <f>ROUND(I288*H288,2)</f>
        <v>0</v>
      </c>
      <c r="BL288" s="18" t="s">
        <v>119</v>
      </c>
      <c r="BM288" s="217" t="s">
        <v>589</v>
      </c>
    </row>
    <row r="289" s="13" customFormat="1">
      <c r="A289" s="13"/>
      <c r="B289" s="236"/>
      <c r="C289" s="237"/>
      <c r="D289" s="238" t="s">
        <v>195</v>
      </c>
      <c r="E289" s="239" t="s">
        <v>19</v>
      </c>
      <c r="F289" s="240" t="s">
        <v>590</v>
      </c>
      <c r="G289" s="237"/>
      <c r="H289" s="241">
        <v>86.640000000000001</v>
      </c>
      <c r="I289" s="242"/>
      <c r="J289" s="237"/>
      <c r="K289" s="237"/>
      <c r="L289" s="243"/>
      <c r="M289" s="244"/>
      <c r="N289" s="245"/>
      <c r="O289" s="245"/>
      <c r="P289" s="245"/>
      <c r="Q289" s="245"/>
      <c r="R289" s="245"/>
      <c r="S289" s="245"/>
      <c r="T289" s="246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47" t="s">
        <v>195</v>
      </c>
      <c r="AU289" s="247" t="s">
        <v>79</v>
      </c>
      <c r="AV289" s="13" t="s">
        <v>79</v>
      </c>
      <c r="AW289" s="13" t="s">
        <v>31</v>
      </c>
      <c r="AX289" s="13" t="s">
        <v>77</v>
      </c>
      <c r="AY289" s="247" t="s">
        <v>120</v>
      </c>
    </row>
    <row r="290" s="2" customFormat="1" ht="16.5" customHeight="1">
      <c r="A290" s="39"/>
      <c r="B290" s="40"/>
      <c r="C290" s="206" t="s">
        <v>591</v>
      </c>
      <c r="D290" s="206" t="s">
        <v>121</v>
      </c>
      <c r="E290" s="207" t="s">
        <v>592</v>
      </c>
      <c r="F290" s="208" t="s">
        <v>593</v>
      </c>
      <c r="G290" s="209" t="s">
        <v>300</v>
      </c>
      <c r="H290" s="210">
        <v>2</v>
      </c>
      <c r="I290" s="211"/>
      <c r="J290" s="212">
        <f>ROUND(I290*H290,2)</f>
        <v>0</v>
      </c>
      <c r="K290" s="208" t="s">
        <v>191</v>
      </c>
      <c r="L290" s="45"/>
      <c r="M290" s="213" t="s">
        <v>19</v>
      </c>
      <c r="N290" s="214" t="s">
        <v>40</v>
      </c>
      <c r="O290" s="85"/>
      <c r="P290" s="215">
        <f>O290*H290</f>
        <v>0</v>
      </c>
      <c r="Q290" s="215">
        <v>0.54391999999999996</v>
      </c>
      <c r="R290" s="215">
        <f>Q290*H290</f>
        <v>1.0878399999999999</v>
      </c>
      <c r="S290" s="215">
        <v>0</v>
      </c>
      <c r="T290" s="216">
        <f>S290*H290</f>
        <v>0</v>
      </c>
      <c r="U290" s="39"/>
      <c r="V290" s="39"/>
      <c r="W290" s="39"/>
      <c r="X290" s="39"/>
      <c r="Y290" s="39"/>
      <c r="Z290" s="39"/>
      <c r="AA290" s="39"/>
      <c r="AB290" s="39"/>
      <c r="AC290" s="39"/>
      <c r="AD290" s="39"/>
      <c r="AE290" s="39"/>
      <c r="AR290" s="217" t="s">
        <v>119</v>
      </c>
      <c r="AT290" s="217" t="s">
        <v>121</v>
      </c>
      <c r="AU290" s="217" t="s">
        <v>79</v>
      </c>
      <c r="AY290" s="18" t="s">
        <v>120</v>
      </c>
      <c r="BE290" s="218">
        <f>IF(N290="základní",J290,0)</f>
        <v>0</v>
      </c>
      <c r="BF290" s="218">
        <f>IF(N290="snížená",J290,0)</f>
        <v>0</v>
      </c>
      <c r="BG290" s="218">
        <f>IF(N290="zákl. přenesená",J290,0)</f>
        <v>0</v>
      </c>
      <c r="BH290" s="218">
        <f>IF(N290="sníž. přenesená",J290,0)</f>
        <v>0</v>
      </c>
      <c r="BI290" s="218">
        <f>IF(N290="nulová",J290,0)</f>
        <v>0</v>
      </c>
      <c r="BJ290" s="18" t="s">
        <v>77</v>
      </c>
      <c r="BK290" s="218">
        <f>ROUND(I290*H290,2)</f>
        <v>0</v>
      </c>
      <c r="BL290" s="18" t="s">
        <v>119</v>
      </c>
      <c r="BM290" s="217" t="s">
        <v>594</v>
      </c>
    </row>
    <row r="291" s="2" customFormat="1">
      <c r="A291" s="39"/>
      <c r="B291" s="40"/>
      <c r="C291" s="41"/>
      <c r="D291" s="231" t="s">
        <v>193</v>
      </c>
      <c r="E291" s="41"/>
      <c r="F291" s="232" t="s">
        <v>595</v>
      </c>
      <c r="G291" s="41"/>
      <c r="H291" s="41"/>
      <c r="I291" s="233"/>
      <c r="J291" s="41"/>
      <c r="K291" s="41"/>
      <c r="L291" s="45"/>
      <c r="M291" s="234"/>
      <c r="N291" s="235"/>
      <c r="O291" s="85"/>
      <c r="P291" s="85"/>
      <c r="Q291" s="85"/>
      <c r="R291" s="85"/>
      <c r="S291" s="85"/>
      <c r="T291" s="86"/>
      <c r="U291" s="39"/>
      <c r="V291" s="39"/>
      <c r="W291" s="39"/>
      <c r="X291" s="39"/>
      <c r="Y291" s="39"/>
      <c r="Z291" s="39"/>
      <c r="AA291" s="39"/>
      <c r="AB291" s="39"/>
      <c r="AC291" s="39"/>
      <c r="AD291" s="39"/>
      <c r="AE291" s="39"/>
      <c r="AT291" s="18" t="s">
        <v>193</v>
      </c>
      <c r="AU291" s="18" t="s">
        <v>79</v>
      </c>
    </row>
    <row r="292" s="13" customFormat="1">
      <c r="A292" s="13"/>
      <c r="B292" s="236"/>
      <c r="C292" s="237"/>
      <c r="D292" s="238" t="s">
        <v>195</v>
      </c>
      <c r="E292" s="239" t="s">
        <v>19</v>
      </c>
      <c r="F292" s="240" t="s">
        <v>79</v>
      </c>
      <c r="G292" s="237"/>
      <c r="H292" s="241">
        <v>2</v>
      </c>
      <c r="I292" s="242"/>
      <c r="J292" s="237"/>
      <c r="K292" s="237"/>
      <c r="L292" s="243"/>
      <c r="M292" s="244"/>
      <c r="N292" s="245"/>
      <c r="O292" s="245"/>
      <c r="P292" s="245"/>
      <c r="Q292" s="245"/>
      <c r="R292" s="245"/>
      <c r="S292" s="245"/>
      <c r="T292" s="246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47" t="s">
        <v>195</v>
      </c>
      <c r="AU292" s="247" t="s">
        <v>79</v>
      </c>
      <c r="AV292" s="13" t="s">
        <v>79</v>
      </c>
      <c r="AW292" s="13" t="s">
        <v>31</v>
      </c>
      <c r="AX292" s="13" t="s">
        <v>77</v>
      </c>
      <c r="AY292" s="247" t="s">
        <v>120</v>
      </c>
    </row>
    <row r="293" s="11" customFormat="1" ht="22.8" customHeight="1">
      <c r="A293" s="11"/>
      <c r="B293" s="192"/>
      <c r="C293" s="193"/>
      <c r="D293" s="194" t="s">
        <v>68</v>
      </c>
      <c r="E293" s="229" t="s">
        <v>153</v>
      </c>
      <c r="F293" s="229" t="s">
        <v>596</v>
      </c>
      <c r="G293" s="193"/>
      <c r="H293" s="193"/>
      <c r="I293" s="196"/>
      <c r="J293" s="230">
        <f>BK293</f>
        <v>0</v>
      </c>
      <c r="K293" s="193"/>
      <c r="L293" s="198"/>
      <c r="M293" s="199"/>
      <c r="N293" s="200"/>
      <c r="O293" s="200"/>
      <c r="P293" s="201">
        <f>SUM(P294:P296)</f>
        <v>0</v>
      </c>
      <c r="Q293" s="200"/>
      <c r="R293" s="201">
        <f>SUM(R294:R296)</f>
        <v>0</v>
      </c>
      <c r="S293" s="200"/>
      <c r="T293" s="202">
        <f>SUM(T294:T296)</f>
        <v>20.199999999999999</v>
      </c>
      <c r="U293" s="11"/>
      <c r="V293" s="11"/>
      <c r="W293" s="11"/>
      <c r="X293" s="11"/>
      <c r="Y293" s="11"/>
      <c r="Z293" s="11"/>
      <c r="AA293" s="11"/>
      <c r="AB293" s="11"/>
      <c r="AC293" s="11"/>
      <c r="AD293" s="11"/>
      <c r="AE293" s="11"/>
      <c r="AR293" s="203" t="s">
        <v>77</v>
      </c>
      <c r="AT293" s="204" t="s">
        <v>68</v>
      </c>
      <c r="AU293" s="204" t="s">
        <v>77</v>
      </c>
      <c r="AY293" s="203" t="s">
        <v>120</v>
      </c>
      <c r="BK293" s="205">
        <f>SUM(BK294:BK296)</f>
        <v>0</v>
      </c>
    </row>
    <row r="294" s="2" customFormat="1" ht="16.5" customHeight="1">
      <c r="A294" s="39"/>
      <c r="B294" s="40"/>
      <c r="C294" s="206" t="s">
        <v>597</v>
      </c>
      <c r="D294" s="206" t="s">
        <v>121</v>
      </c>
      <c r="E294" s="207" t="s">
        <v>598</v>
      </c>
      <c r="F294" s="208" t="s">
        <v>599</v>
      </c>
      <c r="G294" s="209" t="s">
        <v>211</v>
      </c>
      <c r="H294" s="210">
        <v>10.1</v>
      </c>
      <c r="I294" s="211"/>
      <c r="J294" s="212">
        <f>ROUND(I294*H294,2)</f>
        <v>0</v>
      </c>
      <c r="K294" s="208" t="s">
        <v>191</v>
      </c>
      <c r="L294" s="45"/>
      <c r="M294" s="213" t="s">
        <v>19</v>
      </c>
      <c r="N294" s="214" t="s">
        <v>40</v>
      </c>
      <c r="O294" s="85"/>
      <c r="P294" s="215">
        <f>O294*H294</f>
        <v>0</v>
      </c>
      <c r="Q294" s="215">
        <v>0</v>
      </c>
      <c r="R294" s="215">
        <f>Q294*H294</f>
        <v>0</v>
      </c>
      <c r="S294" s="215">
        <v>2</v>
      </c>
      <c r="T294" s="216">
        <f>S294*H294</f>
        <v>20.199999999999999</v>
      </c>
      <c r="U294" s="39"/>
      <c r="V294" s="39"/>
      <c r="W294" s="39"/>
      <c r="X294" s="39"/>
      <c r="Y294" s="39"/>
      <c r="Z294" s="39"/>
      <c r="AA294" s="39"/>
      <c r="AB294" s="39"/>
      <c r="AC294" s="39"/>
      <c r="AD294" s="39"/>
      <c r="AE294" s="39"/>
      <c r="AR294" s="217" t="s">
        <v>119</v>
      </c>
      <c r="AT294" s="217" t="s">
        <v>121</v>
      </c>
      <c r="AU294" s="217" t="s">
        <v>79</v>
      </c>
      <c r="AY294" s="18" t="s">
        <v>120</v>
      </c>
      <c r="BE294" s="218">
        <f>IF(N294="základní",J294,0)</f>
        <v>0</v>
      </c>
      <c r="BF294" s="218">
        <f>IF(N294="snížená",J294,0)</f>
        <v>0</v>
      </c>
      <c r="BG294" s="218">
        <f>IF(N294="zákl. přenesená",J294,0)</f>
        <v>0</v>
      </c>
      <c r="BH294" s="218">
        <f>IF(N294="sníž. přenesená",J294,0)</f>
        <v>0</v>
      </c>
      <c r="BI294" s="218">
        <f>IF(N294="nulová",J294,0)</f>
        <v>0</v>
      </c>
      <c r="BJ294" s="18" t="s">
        <v>77</v>
      </c>
      <c r="BK294" s="218">
        <f>ROUND(I294*H294,2)</f>
        <v>0</v>
      </c>
      <c r="BL294" s="18" t="s">
        <v>119</v>
      </c>
      <c r="BM294" s="217" t="s">
        <v>600</v>
      </c>
    </row>
    <row r="295" s="2" customFormat="1">
      <c r="A295" s="39"/>
      <c r="B295" s="40"/>
      <c r="C295" s="41"/>
      <c r="D295" s="231" t="s">
        <v>193</v>
      </c>
      <c r="E295" s="41"/>
      <c r="F295" s="232" t="s">
        <v>601</v>
      </c>
      <c r="G295" s="41"/>
      <c r="H295" s="41"/>
      <c r="I295" s="233"/>
      <c r="J295" s="41"/>
      <c r="K295" s="41"/>
      <c r="L295" s="45"/>
      <c r="M295" s="234"/>
      <c r="N295" s="235"/>
      <c r="O295" s="85"/>
      <c r="P295" s="85"/>
      <c r="Q295" s="85"/>
      <c r="R295" s="85"/>
      <c r="S295" s="85"/>
      <c r="T295" s="86"/>
      <c r="U295" s="39"/>
      <c r="V295" s="39"/>
      <c r="W295" s="39"/>
      <c r="X295" s="39"/>
      <c r="Y295" s="39"/>
      <c r="Z295" s="39"/>
      <c r="AA295" s="39"/>
      <c r="AB295" s="39"/>
      <c r="AC295" s="39"/>
      <c r="AD295" s="39"/>
      <c r="AE295" s="39"/>
      <c r="AT295" s="18" t="s">
        <v>193</v>
      </c>
      <c r="AU295" s="18" t="s">
        <v>79</v>
      </c>
    </row>
    <row r="296" s="13" customFormat="1">
      <c r="A296" s="13"/>
      <c r="B296" s="236"/>
      <c r="C296" s="237"/>
      <c r="D296" s="238" t="s">
        <v>195</v>
      </c>
      <c r="E296" s="239" t="s">
        <v>19</v>
      </c>
      <c r="F296" s="240" t="s">
        <v>602</v>
      </c>
      <c r="G296" s="237"/>
      <c r="H296" s="241">
        <v>10.1</v>
      </c>
      <c r="I296" s="242"/>
      <c r="J296" s="237"/>
      <c r="K296" s="237"/>
      <c r="L296" s="243"/>
      <c r="M296" s="244"/>
      <c r="N296" s="245"/>
      <c r="O296" s="245"/>
      <c r="P296" s="245"/>
      <c r="Q296" s="245"/>
      <c r="R296" s="245"/>
      <c r="S296" s="245"/>
      <c r="T296" s="246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47" t="s">
        <v>195</v>
      </c>
      <c r="AU296" s="247" t="s">
        <v>79</v>
      </c>
      <c r="AV296" s="13" t="s">
        <v>79</v>
      </c>
      <c r="AW296" s="13" t="s">
        <v>31</v>
      </c>
      <c r="AX296" s="13" t="s">
        <v>77</v>
      </c>
      <c r="AY296" s="247" t="s">
        <v>120</v>
      </c>
    </row>
    <row r="297" s="11" customFormat="1" ht="22.8" customHeight="1">
      <c r="A297" s="11"/>
      <c r="B297" s="192"/>
      <c r="C297" s="193"/>
      <c r="D297" s="194" t="s">
        <v>68</v>
      </c>
      <c r="E297" s="229" t="s">
        <v>265</v>
      </c>
      <c r="F297" s="229" t="s">
        <v>266</v>
      </c>
      <c r="G297" s="193"/>
      <c r="H297" s="193"/>
      <c r="I297" s="196"/>
      <c r="J297" s="230">
        <f>BK297</f>
        <v>0</v>
      </c>
      <c r="K297" s="193"/>
      <c r="L297" s="198"/>
      <c r="M297" s="199"/>
      <c r="N297" s="200"/>
      <c r="O297" s="200"/>
      <c r="P297" s="201">
        <f>SUM(P298:P305)</f>
        <v>0</v>
      </c>
      <c r="Q297" s="200"/>
      <c r="R297" s="201">
        <f>SUM(R298:R305)</f>
        <v>0</v>
      </c>
      <c r="S297" s="200"/>
      <c r="T297" s="202">
        <f>SUM(T298:T305)</f>
        <v>0</v>
      </c>
      <c r="U297" s="11"/>
      <c r="V297" s="11"/>
      <c r="W297" s="11"/>
      <c r="X297" s="11"/>
      <c r="Y297" s="11"/>
      <c r="Z297" s="11"/>
      <c r="AA297" s="11"/>
      <c r="AB297" s="11"/>
      <c r="AC297" s="11"/>
      <c r="AD297" s="11"/>
      <c r="AE297" s="11"/>
      <c r="AR297" s="203" t="s">
        <v>77</v>
      </c>
      <c r="AT297" s="204" t="s">
        <v>68</v>
      </c>
      <c r="AU297" s="204" t="s">
        <v>77</v>
      </c>
      <c r="AY297" s="203" t="s">
        <v>120</v>
      </c>
      <c r="BK297" s="205">
        <f>SUM(BK298:BK305)</f>
        <v>0</v>
      </c>
    </row>
    <row r="298" s="2" customFormat="1" ht="16.5" customHeight="1">
      <c r="A298" s="39"/>
      <c r="B298" s="40"/>
      <c r="C298" s="206" t="s">
        <v>603</v>
      </c>
      <c r="D298" s="206" t="s">
        <v>121</v>
      </c>
      <c r="E298" s="207" t="s">
        <v>267</v>
      </c>
      <c r="F298" s="208" t="s">
        <v>268</v>
      </c>
      <c r="G298" s="209" t="s">
        <v>240</v>
      </c>
      <c r="H298" s="210">
        <v>20.199999999999999</v>
      </c>
      <c r="I298" s="211"/>
      <c r="J298" s="212">
        <f>ROUND(I298*H298,2)</f>
        <v>0</v>
      </c>
      <c r="K298" s="208" t="s">
        <v>191</v>
      </c>
      <c r="L298" s="45"/>
      <c r="M298" s="213" t="s">
        <v>19</v>
      </c>
      <c r="N298" s="214" t="s">
        <v>40</v>
      </c>
      <c r="O298" s="85"/>
      <c r="P298" s="215">
        <f>O298*H298</f>
        <v>0</v>
      </c>
      <c r="Q298" s="215">
        <v>0</v>
      </c>
      <c r="R298" s="215">
        <f>Q298*H298</f>
        <v>0</v>
      </c>
      <c r="S298" s="215">
        <v>0</v>
      </c>
      <c r="T298" s="216">
        <f>S298*H298</f>
        <v>0</v>
      </c>
      <c r="U298" s="39"/>
      <c r="V298" s="39"/>
      <c r="W298" s="39"/>
      <c r="X298" s="39"/>
      <c r="Y298" s="39"/>
      <c r="Z298" s="39"/>
      <c r="AA298" s="39"/>
      <c r="AB298" s="39"/>
      <c r="AC298" s="39"/>
      <c r="AD298" s="39"/>
      <c r="AE298" s="39"/>
      <c r="AR298" s="217" t="s">
        <v>119</v>
      </c>
      <c r="AT298" s="217" t="s">
        <v>121</v>
      </c>
      <c r="AU298" s="217" t="s">
        <v>79</v>
      </c>
      <c r="AY298" s="18" t="s">
        <v>120</v>
      </c>
      <c r="BE298" s="218">
        <f>IF(N298="základní",J298,0)</f>
        <v>0</v>
      </c>
      <c r="BF298" s="218">
        <f>IF(N298="snížená",J298,0)</f>
        <v>0</v>
      </c>
      <c r="BG298" s="218">
        <f>IF(N298="zákl. přenesená",J298,0)</f>
        <v>0</v>
      </c>
      <c r="BH298" s="218">
        <f>IF(N298="sníž. přenesená",J298,0)</f>
        <v>0</v>
      </c>
      <c r="BI298" s="218">
        <f>IF(N298="nulová",J298,0)</f>
        <v>0</v>
      </c>
      <c r="BJ298" s="18" t="s">
        <v>77</v>
      </c>
      <c r="BK298" s="218">
        <f>ROUND(I298*H298,2)</f>
        <v>0</v>
      </c>
      <c r="BL298" s="18" t="s">
        <v>119</v>
      </c>
      <c r="BM298" s="217" t="s">
        <v>604</v>
      </c>
    </row>
    <row r="299" s="2" customFormat="1">
      <c r="A299" s="39"/>
      <c r="B299" s="40"/>
      <c r="C299" s="41"/>
      <c r="D299" s="231" t="s">
        <v>193</v>
      </c>
      <c r="E299" s="41"/>
      <c r="F299" s="232" t="s">
        <v>270</v>
      </c>
      <c r="G299" s="41"/>
      <c r="H299" s="41"/>
      <c r="I299" s="233"/>
      <c r="J299" s="41"/>
      <c r="K299" s="41"/>
      <c r="L299" s="45"/>
      <c r="M299" s="234"/>
      <c r="N299" s="235"/>
      <c r="O299" s="85"/>
      <c r="P299" s="85"/>
      <c r="Q299" s="85"/>
      <c r="R299" s="85"/>
      <c r="S299" s="85"/>
      <c r="T299" s="86"/>
      <c r="U299" s="39"/>
      <c r="V299" s="39"/>
      <c r="W299" s="39"/>
      <c r="X299" s="39"/>
      <c r="Y299" s="39"/>
      <c r="Z299" s="39"/>
      <c r="AA299" s="39"/>
      <c r="AB299" s="39"/>
      <c r="AC299" s="39"/>
      <c r="AD299" s="39"/>
      <c r="AE299" s="39"/>
      <c r="AT299" s="18" t="s">
        <v>193</v>
      </c>
      <c r="AU299" s="18" t="s">
        <v>79</v>
      </c>
    </row>
    <row r="300" s="2" customFormat="1" ht="21.75" customHeight="1">
      <c r="A300" s="39"/>
      <c r="B300" s="40"/>
      <c r="C300" s="206" t="s">
        <v>605</v>
      </c>
      <c r="D300" s="206" t="s">
        <v>121</v>
      </c>
      <c r="E300" s="207" t="s">
        <v>272</v>
      </c>
      <c r="F300" s="208" t="s">
        <v>273</v>
      </c>
      <c r="G300" s="209" t="s">
        <v>240</v>
      </c>
      <c r="H300" s="210">
        <v>20.199999999999999</v>
      </c>
      <c r="I300" s="211"/>
      <c r="J300" s="212">
        <f>ROUND(I300*H300,2)</f>
        <v>0</v>
      </c>
      <c r="K300" s="208" t="s">
        <v>191</v>
      </c>
      <c r="L300" s="45"/>
      <c r="M300" s="213" t="s">
        <v>19</v>
      </c>
      <c r="N300" s="214" t="s">
        <v>40</v>
      </c>
      <c r="O300" s="85"/>
      <c r="P300" s="215">
        <f>O300*H300</f>
        <v>0</v>
      </c>
      <c r="Q300" s="215">
        <v>0</v>
      </c>
      <c r="R300" s="215">
        <f>Q300*H300</f>
        <v>0</v>
      </c>
      <c r="S300" s="215">
        <v>0</v>
      </c>
      <c r="T300" s="216">
        <f>S300*H300</f>
        <v>0</v>
      </c>
      <c r="U300" s="39"/>
      <c r="V300" s="39"/>
      <c r="W300" s="39"/>
      <c r="X300" s="39"/>
      <c r="Y300" s="39"/>
      <c r="Z300" s="39"/>
      <c r="AA300" s="39"/>
      <c r="AB300" s="39"/>
      <c r="AC300" s="39"/>
      <c r="AD300" s="39"/>
      <c r="AE300" s="39"/>
      <c r="AR300" s="217" t="s">
        <v>119</v>
      </c>
      <c r="AT300" s="217" t="s">
        <v>121</v>
      </c>
      <c r="AU300" s="217" t="s">
        <v>79</v>
      </c>
      <c r="AY300" s="18" t="s">
        <v>120</v>
      </c>
      <c r="BE300" s="218">
        <f>IF(N300="základní",J300,0)</f>
        <v>0</v>
      </c>
      <c r="BF300" s="218">
        <f>IF(N300="snížená",J300,0)</f>
        <v>0</v>
      </c>
      <c r="BG300" s="218">
        <f>IF(N300="zákl. přenesená",J300,0)</f>
        <v>0</v>
      </c>
      <c r="BH300" s="218">
        <f>IF(N300="sníž. přenesená",J300,0)</f>
        <v>0</v>
      </c>
      <c r="BI300" s="218">
        <f>IF(N300="nulová",J300,0)</f>
        <v>0</v>
      </c>
      <c r="BJ300" s="18" t="s">
        <v>77</v>
      </c>
      <c r="BK300" s="218">
        <f>ROUND(I300*H300,2)</f>
        <v>0</v>
      </c>
      <c r="BL300" s="18" t="s">
        <v>119</v>
      </c>
      <c r="BM300" s="217" t="s">
        <v>606</v>
      </c>
    </row>
    <row r="301" s="2" customFormat="1">
      <c r="A301" s="39"/>
      <c r="B301" s="40"/>
      <c r="C301" s="41"/>
      <c r="D301" s="231" t="s">
        <v>193</v>
      </c>
      <c r="E301" s="41"/>
      <c r="F301" s="232" t="s">
        <v>275</v>
      </c>
      <c r="G301" s="41"/>
      <c r="H301" s="41"/>
      <c r="I301" s="233"/>
      <c r="J301" s="41"/>
      <c r="K301" s="41"/>
      <c r="L301" s="45"/>
      <c r="M301" s="234"/>
      <c r="N301" s="235"/>
      <c r="O301" s="85"/>
      <c r="P301" s="85"/>
      <c r="Q301" s="85"/>
      <c r="R301" s="85"/>
      <c r="S301" s="85"/>
      <c r="T301" s="86"/>
      <c r="U301" s="39"/>
      <c r="V301" s="39"/>
      <c r="W301" s="39"/>
      <c r="X301" s="39"/>
      <c r="Y301" s="39"/>
      <c r="Z301" s="39"/>
      <c r="AA301" s="39"/>
      <c r="AB301" s="39"/>
      <c r="AC301" s="39"/>
      <c r="AD301" s="39"/>
      <c r="AE301" s="39"/>
      <c r="AT301" s="18" t="s">
        <v>193</v>
      </c>
      <c r="AU301" s="18" t="s">
        <v>79</v>
      </c>
    </row>
    <row r="302" s="2" customFormat="1" ht="24.15" customHeight="1">
      <c r="A302" s="39"/>
      <c r="B302" s="40"/>
      <c r="C302" s="206" t="s">
        <v>607</v>
      </c>
      <c r="D302" s="206" t="s">
        <v>121</v>
      </c>
      <c r="E302" s="207" t="s">
        <v>277</v>
      </c>
      <c r="F302" s="208" t="s">
        <v>278</v>
      </c>
      <c r="G302" s="209" t="s">
        <v>240</v>
      </c>
      <c r="H302" s="210">
        <v>20.199999999999999</v>
      </c>
      <c r="I302" s="211"/>
      <c r="J302" s="212">
        <f>ROUND(I302*H302,2)</f>
        <v>0</v>
      </c>
      <c r="K302" s="208" t="s">
        <v>191</v>
      </c>
      <c r="L302" s="45"/>
      <c r="M302" s="213" t="s">
        <v>19</v>
      </c>
      <c r="N302" s="214" t="s">
        <v>40</v>
      </c>
      <c r="O302" s="85"/>
      <c r="P302" s="215">
        <f>O302*H302</f>
        <v>0</v>
      </c>
      <c r="Q302" s="215">
        <v>0</v>
      </c>
      <c r="R302" s="215">
        <f>Q302*H302</f>
        <v>0</v>
      </c>
      <c r="S302" s="215">
        <v>0</v>
      </c>
      <c r="T302" s="216">
        <f>S302*H302</f>
        <v>0</v>
      </c>
      <c r="U302" s="39"/>
      <c r="V302" s="39"/>
      <c r="W302" s="39"/>
      <c r="X302" s="39"/>
      <c r="Y302" s="39"/>
      <c r="Z302" s="39"/>
      <c r="AA302" s="39"/>
      <c r="AB302" s="39"/>
      <c r="AC302" s="39"/>
      <c r="AD302" s="39"/>
      <c r="AE302" s="39"/>
      <c r="AR302" s="217" t="s">
        <v>119</v>
      </c>
      <c r="AT302" s="217" t="s">
        <v>121</v>
      </c>
      <c r="AU302" s="217" t="s">
        <v>79</v>
      </c>
      <c r="AY302" s="18" t="s">
        <v>120</v>
      </c>
      <c r="BE302" s="218">
        <f>IF(N302="základní",J302,0)</f>
        <v>0</v>
      </c>
      <c r="BF302" s="218">
        <f>IF(N302="snížená",J302,0)</f>
        <v>0</v>
      </c>
      <c r="BG302" s="218">
        <f>IF(N302="zákl. přenesená",J302,0)</f>
        <v>0</v>
      </c>
      <c r="BH302" s="218">
        <f>IF(N302="sníž. přenesená",J302,0)</f>
        <v>0</v>
      </c>
      <c r="BI302" s="218">
        <f>IF(N302="nulová",J302,0)</f>
        <v>0</v>
      </c>
      <c r="BJ302" s="18" t="s">
        <v>77</v>
      </c>
      <c r="BK302" s="218">
        <f>ROUND(I302*H302,2)</f>
        <v>0</v>
      </c>
      <c r="BL302" s="18" t="s">
        <v>119</v>
      </c>
      <c r="BM302" s="217" t="s">
        <v>608</v>
      </c>
    </row>
    <row r="303" s="2" customFormat="1">
      <c r="A303" s="39"/>
      <c r="B303" s="40"/>
      <c r="C303" s="41"/>
      <c r="D303" s="231" t="s">
        <v>193</v>
      </c>
      <c r="E303" s="41"/>
      <c r="F303" s="232" t="s">
        <v>280</v>
      </c>
      <c r="G303" s="41"/>
      <c r="H303" s="41"/>
      <c r="I303" s="233"/>
      <c r="J303" s="41"/>
      <c r="K303" s="41"/>
      <c r="L303" s="45"/>
      <c r="M303" s="234"/>
      <c r="N303" s="235"/>
      <c r="O303" s="85"/>
      <c r="P303" s="85"/>
      <c r="Q303" s="85"/>
      <c r="R303" s="85"/>
      <c r="S303" s="85"/>
      <c r="T303" s="86"/>
      <c r="U303" s="39"/>
      <c r="V303" s="39"/>
      <c r="W303" s="39"/>
      <c r="X303" s="39"/>
      <c r="Y303" s="39"/>
      <c r="Z303" s="39"/>
      <c r="AA303" s="39"/>
      <c r="AB303" s="39"/>
      <c r="AC303" s="39"/>
      <c r="AD303" s="39"/>
      <c r="AE303" s="39"/>
      <c r="AT303" s="18" t="s">
        <v>193</v>
      </c>
      <c r="AU303" s="18" t="s">
        <v>79</v>
      </c>
    </row>
    <row r="304" s="2" customFormat="1" ht="24.15" customHeight="1">
      <c r="A304" s="39"/>
      <c r="B304" s="40"/>
      <c r="C304" s="206" t="s">
        <v>609</v>
      </c>
      <c r="D304" s="206" t="s">
        <v>121</v>
      </c>
      <c r="E304" s="207" t="s">
        <v>283</v>
      </c>
      <c r="F304" s="208" t="s">
        <v>284</v>
      </c>
      <c r="G304" s="209" t="s">
        <v>240</v>
      </c>
      <c r="H304" s="210">
        <v>20.199999999999999</v>
      </c>
      <c r="I304" s="211"/>
      <c r="J304" s="212">
        <f>ROUND(I304*H304,2)</f>
        <v>0</v>
      </c>
      <c r="K304" s="208" t="s">
        <v>191</v>
      </c>
      <c r="L304" s="45"/>
      <c r="M304" s="213" t="s">
        <v>19</v>
      </c>
      <c r="N304" s="214" t="s">
        <v>40</v>
      </c>
      <c r="O304" s="85"/>
      <c r="P304" s="215">
        <f>O304*H304</f>
        <v>0</v>
      </c>
      <c r="Q304" s="215">
        <v>0</v>
      </c>
      <c r="R304" s="215">
        <f>Q304*H304</f>
        <v>0</v>
      </c>
      <c r="S304" s="215">
        <v>0</v>
      </c>
      <c r="T304" s="216">
        <f>S304*H304</f>
        <v>0</v>
      </c>
      <c r="U304" s="39"/>
      <c r="V304" s="39"/>
      <c r="W304" s="39"/>
      <c r="X304" s="39"/>
      <c r="Y304" s="39"/>
      <c r="Z304" s="39"/>
      <c r="AA304" s="39"/>
      <c r="AB304" s="39"/>
      <c r="AC304" s="39"/>
      <c r="AD304" s="39"/>
      <c r="AE304" s="39"/>
      <c r="AR304" s="217" t="s">
        <v>119</v>
      </c>
      <c r="AT304" s="217" t="s">
        <v>121</v>
      </c>
      <c r="AU304" s="217" t="s">
        <v>79</v>
      </c>
      <c r="AY304" s="18" t="s">
        <v>120</v>
      </c>
      <c r="BE304" s="218">
        <f>IF(N304="základní",J304,0)</f>
        <v>0</v>
      </c>
      <c r="BF304" s="218">
        <f>IF(N304="snížená",J304,0)</f>
        <v>0</v>
      </c>
      <c r="BG304" s="218">
        <f>IF(N304="zákl. přenesená",J304,0)</f>
        <v>0</v>
      </c>
      <c r="BH304" s="218">
        <f>IF(N304="sníž. přenesená",J304,0)</f>
        <v>0</v>
      </c>
      <c r="BI304" s="218">
        <f>IF(N304="nulová",J304,0)</f>
        <v>0</v>
      </c>
      <c r="BJ304" s="18" t="s">
        <v>77</v>
      </c>
      <c r="BK304" s="218">
        <f>ROUND(I304*H304,2)</f>
        <v>0</v>
      </c>
      <c r="BL304" s="18" t="s">
        <v>119</v>
      </c>
      <c r="BM304" s="217" t="s">
        <v>610</v>
      </c>
    </row>
    <row r="305" s="2" customFormat="1">
      <c r="A305" s="39"/>
      <c r="B305" s="40"/>
      <c r="C305" s="41"/>
      <c r="D305" s="231" t="s">
        <v>193</v>
      </c>
      <c r="E305" s="41"/>
      <c r="F305" s="232" t="s">
        <v>286</v>
      </c>
      <c r="G305" s="41"/>
      <c r="H305" s="41"/>
      <c r="I305" s="233"/>
      <c r="J305" s="41"/>
      <c r="K305" s="41"/>
      <c r="L305" s="45"/>
      <c r="M305" s="234"/>
      <c r="N305" s="235"/>
      <c r="O305" s="85"/>
      <c r="P305" s="85"/>
      <c r="Q305" s="85"/>
      <c r="R305" s="85"/>
      <c r="S305" s="85"/>
      <c r="T305" s="86"/>
      <c r="U305" s="39"/>
      <c r="V305" s="39"/>
      <c r="W305" s="39"/>
      <c r="X305" s="39"/>
      <c r="Y305" s="39"/>
      <c r="Z305" s="39"/>
      <c r="AA305" s="39"/>
      <c r="AB305" s="39"/>
      <c r="AC305" s="39"/>
      <c r="AD305" s="39"/>
      <c r="AE305" s="39"/>
      <c r="AT305" s="18" t="s">
        <v>193</v>
      </c>
      <c r="AU305" s="18" t="s">
        <v>79</v>
      </c>
    </row>
    <row r="306" s="11" customFormat="1" ht="22.8" customHeight="1">
      <c r="A306" s="11"/>
      <c r="B306" s="192"/>
      <c r="C306" s="193"/>
      <c r="D306" s="194" t="s">
        <v>68</v>
      </c>
      <c r="E306" s="229" t="s">
        <v>287</v>
      </c>
      <c r="F306" s="229" t="s">
        <v>288</v>
      </c>
      <c r="G306" s="193"/>
      <c r="H306" s="193"/>
      <c r="I306" s="196"/>
      <c r="J306" s="230">
        <f>BK306</f>
        <v>0</v>
      </c>
      <c r="K306" s="193"/>
      <c r="L306" s="198"/>
      <c r="M306" s="199"/>
      <c r="N306" s="200"/>
      <c r="O306" s="200"/>
      <c r="P306" s="201">
        <f>SUM(P307:P308)</f>
        <v>0</v>
      </c>
      <c r="Q306" s="200"/>
      <c r="R306" s="201">
        <f>SUM(R307:R308)</f>
        <v>0</v>
      </c>
      <c r="S306" s="200"/>
      <c r="T306" s="202">
        <f>SUM(T307:T308)</f>
        <v>0</v>
      </c>
      <c r="U306" s="11"/>
      <c r="V306" s="11"/>
      <c r="W306" s="11"/>
      <c r="X306" s="11"/>
      <c r="Y306" s="11"/>
      <c r="Z306" s="11"/>
      <c r="AA306" s="11"/>
      <c r="AB306" s="11"/>
      <c r="AC306" s="11"/>
      <c r="AD306" s="11"/>
      <c r="AE306" s="11"/>
      <c r="AR306" s="203" t="s">
        <v>77</v>
      </c>
      <c r="AT306" s="204" t="s">
        <v>68</v>
      </c>
      <c r="AU306" s="204" t="s">
        <v>77</v>
      </c>
      <c r="AY306" s="203" t="s">
        <v>120</v>
      </c>
      <c r="BK306" s="205">
        <f>SUM(BK307:BK308)</f>
        <v>0</v>
      </c>
    </row>
    <row r="307" s="2" customFormat="1" ht="16.5" customHeight="1">
      <c r="A307" s="39"/>
      <c r="B307" s="40"/>
      <c r="C307" s="206" t="s">
        <v>611</v>
      </c>
      <c r="D307" s="206" t="s">
        <v>121</v>
      </c>
      <c r="E307" s="207" t="s">
        <v>290</v>
      </c>
      <c r="F307" s="208" t="s">
        <v>291</v>
      </c>
      <c r="G307" s="209" t="s">
        <v>240</v>
      </c>
      <c r="H307" s="210">
        <v>1132.8689999999999</v>
      </c>
      <c r="I307" s="211"/>
      <c r="J307" s="212">
        <f>ROUND(I307*H307,2)</f>
        <v>0</v>
      </c>
      <c r="K307" s="208" t="s">
        <v>191</v>
      </c>
      <c r="L307" s="45"/>
      <c r="M307" s="213" t="s">
        <v>19</v>
      </c>
      <c r="N307" s="214" t="s">
        <v>40</v>
      </c>
      <c r="O307" s="85"/>
      <c r="P307" s="215">
        <f>O307*H307</f>
        <v>0</v>
      </c>
      <c r="Q307" s="215">
        <v>0</v>
      </c>
      <c r="R307" s="215">
        <f>Q307*H307</f>
        <v>0</v>
      </c>
      <c r="S307" s="215">
        <v>0</v>
      </c>
      <c r="T307" s="216">
        <f>S307*H307</f>
        <v>0</v>
      </c>
      <c r="U307" s="39"/>
      <c r="V307" s="39"/>
      <c r="W307" s="39"/>
      <c r="X307" s="39"/>
      <c r="Y307" s="39"/>
      <c r="Z307" s="39"/>
      <c r="AA307" s="39"/>
      <c r="AB307" s="39"/>
      <c r="AC307" s="39"/>
      <c r="AD307" s="39"/>
      <c r="AE307" s="39"/>
      <c r="AR307" s="217" t="s">
        <v>119</v>
      </c>
      <c r="AT307" s="217" t="s">
        <v>121</v>
      </c>
      <c r="AU307" s="217" t="s">
        <v>79</v>
      </c>
      <c r="AY307" s="18" t="s">
        <v>120</v>
      </c>
      <c r="BE307" s="218">
        <f>IF(N307="základní",J307,0)</f>
        <v>0</v>
      </c>
      <c r="BF307" s="218">
        <f>IF(N307="snížená",J307,0)</f>
        <v>0</v>
      </c>
      <c r="BG307" s="218">
        <f>IF(N307="zákl. přenesená",J307,0)</f>
        <v>0</v>
      </c>
      <c r="BH307" s="218">
        <f>IF(N307="sníž. přenesená",J307,0)</f>
        <v>0</v>
      </c>
      <c r="BI307" s="218">
        <f>IF(N307="nulová",J307,0)</f>
        <v>0</v>
      </c>
      <c r="BJ307" s="18" t="s">
        <v>77</v>
      </c>
      <c r="BK307" s="218">
        <f>ROUND(I307*H307,2)</f>
        <v>0</v>
      </c>
      <c r="BL307" s="18" t="s">
        <v>119</v>
      </c>
      <c r="BM307" s="217" t="s">
        <v>612</v>
      </c>
    </row>
    <row r="308" s="2" customFormat="1">
      <c r="A308" s="39"/>
      <c r="B308" s="40"/>
      <c r="C308" s="41"/>
      <c r="D308" s="231" t="s">
        <v>193</v>
      </c>
      <c r="E308" s="41"/>
      <c r="F308" s="232" t="s">
        <v>293</v>
      </c>
      <c r="G308" s="41"/>
      <c r="H308" s="41"/>
      <c r="I308" s="233"/>
      <c r="J308" s="41"/>
      <c r="K308" s="41"/>
      <c r="L308" s="45"/>
      <c r="M308" s="248"/>
      <c r="N308" s="249"/>
      <c r="O308" s="221"/>
      <c r="P308" s="221"/>
      <c r="Q308" s="221"/>
      <c r="R308" s="221"/>
      <c r="S308" s="221"/>
      <c r="T308" s="250"/>
      <c r="U308" s="39"/>
      <c r="V308" s="39"/>
      <c r="W308" s="39"/>
      <c r="X308" s="39"/>
      <c r="Y308" s="39"/>
      <c r="Z308" s="39"/>
      <c r="AA308" s="39"/>
      <c r="AB308" s="39"/>
      <c r="AC308" s="39"/>
      <c r="AD308" s="39"/>
      <c r="AE308" s="39"/>
      <c r="AT308" s="18" t="s">
        <v>193</v>
      </c>
      <c r="AU308" s="18" t="s">
        <v>79</v>
      </c>
    </row>
    <row r="309" s="2" customFormat="1" ht="6.96" customHeight="1">
      <c r="A309" s="39"/>
      <c r="B309" s="60"/>
      <c r="C309" s="61"/>
      <c r="D309" s="61"/>
      <c r="E309" s="61"/>
      <c r="F309" s="61"/>
      <c r="G309" s="61"/>
      <c r="H309" s="61"/>
      <c r="I309" s="61"/>
      <c r="J309" s="61"/>
      <c r="K309" s="61"/>
      <c r="L309" s="45"/>
      <c r="M309" s="39"/>
      <c r="O309" s="39"/>
      <c r="P309" s="39"/>
      <c r="Q309" s="39"/>
      <c r="R309" s="39"/>
      <c r="S309" s="39"/>
      <c r="T309" s="39"/>
      <c r="U309" s="39"/>
      <c r="V309" s="39"/>
      <c r="W309" s="39"/>
      <c r="X309" s="39"/>
      <c r="Y309" s="39"/>
      <c r="Z309" s="39"/>
      <c r="AA309" s="39"/>
      <c r="AB309" s="39"/>
      <c r="AC309" s="39"/>
      <c r="AD309" s="39"/>
      <c r="AE309" s="39"/>
    </row>
  </sheetData>
  <sheetProtection sheet="1" autoFilter="0" formatColumns="0" formatRows="0" objects="1" scenarios="1" spinCount="100000" saltValue="litg44mLvsFj/hD80RY2+RCcr9DI8TIGiT5cBA1JqVH2JdwXv7iIXbeRRalcSWgHECTbRrD4RWylNAVRspb8yQ==" hashValue="+axGlynOvSz6oi6KUjMYBF/3kczVhsxF5d74MJoTdgiRg7U9tL2RVm3uRmMxHGhcUW0Iuk/dBAVrZiFf4zAukg==" algorithmName="SHA-512" password="CC35"/>
  <autoFilter ref="C92:K308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1:H81"/>
    <mergeCell ref="E83:H83"/>
    <mergeCell ref="E85:H85"/>
    <mergeCell ref="L2:V2"/>
  </mergeCells>
  <hyperlinks>
    <hyperlink ref="F97" r:id="rId1" display="https://podminky.urs.cz/item/CS_URS_2023_01/111211231"/>
    <hyperlink ref="F100" r:id="rId2" display="https://podminky.urs.cz/item/CS_URS_2023_01/111211232"/>
    <hyperlink ref="F103" r:id="rId3" display="https://podminky.urs.cz/item/CS_URS_2023_01/112155115"/>
    <hyperlink ref="F106" r:id="rId4" display="https://podminky.urs.cz/item/CS_URS_2023_01/112155225"/>
    <hyperlink ref="F109" r:id="rId5" display="https://podminky.urs.cz/item/CS_URS_2023_01/112251101"/>
    <hyperlink ref="F112" r:id="rId6" display="https://podminky.urs.cz/item/CS_URS_2023_01/112251103"/>
    <hyperlink ref="F115" r:id="rId7" display="https://podminky.urs.cz/item/CS_URS_2023_01/112251104"/>
    <hyperlink ref="F118" r:id="rId8" display="https://podminky.urs.cz/item/CS_URS_2023_01/112251105"/>
    <hyperlink ref="F121" r:id="rId9" display="https://podminky.urs.cz/item/CS_URS_2023_01/112251107"/>
    <hyperlink ref="F124" r:id="rId10" display="https://podminky.urs.cz/item/CS_URS_2023_01/121151114"/>
    <hyperlink ref="F127" r:id="rId11" display="https://podminky.urs.cz/item/CS_URS_2023_01/122251106"/>
    <hyperlink ref="F132" r:id="rId12" display="https://podminky.urs.cz/item/CS_URS_2023_01/151101102"/>
    <hyperlink ref="F135" r:id="rId13" display="https://podminky.urs.cz/item/CS_URS_2023_01/151101112"/>
    <hyperlink ref="F138" r:id="rId14" display="https://podminky.urs.cz/item/CS_URS_2023_01/162201404"/>
    <hyperlink ref="F141" r:id="rId15" display="https://podminky.urs.cz/item/CS_URS_2023_01/162201411"/>
    <hyperlink ref="F144" r:id="rId16" display="https://podminky.urs.cz/item/CS_URS_2023_01/162201413"/>
    <hyperlink ref="F147" r:id="rId17" display="https://podminky.urs.cz/item/CS_URS_2023_01/162201414"/>
    <hyperlink ref="F150" r:id="rId18" display="https://podminky.urs.cz/item/CS_URS_2023_01/162201421"/>
    <hyperlink ref="F153" r:id="rId19" display="https://podminky.urs.cz/item/CS_URS_2023_01/162201423"/>
    <hyperlink ref="F156" r:id="rId20" display="https://podminky.urs.cz/item/CS_URS_2023_01/162201424"/>
    <hyperlink ref="F159" r:id="rId21" display="https://podminky.urs.cz/item/CS_URS_2023_01/162201500"/>
    <hyperlink ref="F162" r:id="rId22" display="https://podminky.urs.cz/item/CS_URS_2023_01/162201501"/>
    <hyperlink ref="F165" r:id="rId23" display="https://podminky.urs.cz/item/CS_URS_2023_01/162201510"/>
    <hyperlink ref="F168" r:id="rId24" display="https://podminky.urs.cz/item/CS_URS_2023_01/162201511"/>
    <hyperlink ref="F171" r:id="rId25" display="https://podminky.urs.cz/item/CS_URS_2023_01/162201520"/>
    <hyperlink ref="F174" r:id="rId26" display="https://podminky.urs.cz/item/CS_URS_2023_01/162201521"/>
    <hyperlink ref="F177" r:id="rId27" display="https://podminky.urs.cz/item/CS_URS_2023_01/162301934"/>
    <hyperlink ref="F180" r:id="rId28" display="https://podminky.urs.cz/item/CS_URS_2023_01/162301935"/>
    <hyperlink ref="F183" r:id="rId29" display="https://podminky.urs.cz/item/CS_URS_2023_01/162301936"/>
    <hyperlink ref="F186" r:id="rId30" display="https://podminky.urs.cz/item/CS_URS_2023_01/162301971"/>
    <hyperlink ref="F189" r:id="rId31" display="https://podminky.urs.cz/item/CS_URS_2023_01/162301973"/>
    <hyperlink ref="F192" r:id="rId32" display="https://podminky.urs.cz/item/CS_URS_2023_01/162301974"/>
    <hyperlink ref="F195" r:id="rId33" display="https://podminky.urs.cz/item/CS_URS_2023_01/162301975"/>
    <hyperlink ref="F198" r:id="rId34" display="https://podminky.urs.cz/item/CS_URS_2023_01/162301976"/>
    <hyperlink ref="F201" r:id="rId35" display="https://podminky.urs.cz/item/CS_URS_2023_01/162551108"/>
    <hyperlink ref="F207" r:id="rId36" display="https://podminky.urs.cz/item/CS_URS_2023_01/167151111"/>
    <hyperlink ref="F210" r:id="rId37" display="https://podminky.urs.cz/item/CS_URS_2023_01/171103202"/>
    <hyperlink ref="F214" r:id="rId38" display="https://podminky.urs.cz/item/CS_URS_2023_01/171201201"/>
    <hyperlink ref="F219" r:id="rId39" display="https://podminky.urs.cz/item/CS_URS_2023_01/171201231"/>
    <hyperlink ref="F222" r:id="rId40" display="https://podminky.urs.cz/item/CS_URS_2023_01/181351113"/>
    <hyperlink ref="F225" r:id="rId41" display="https://podminky.urs.cz/item/CS_URS_2023_01/181411121"/>
    <hyperlink ref="F230" r:id="rId42" display="https://podminky.urs.cz/item/CS_URS_2023_01/181411122"/>
    <hyperlink ref="F238" r:id="rId43" display="https://podminky.urs.cz/item/CS_URS_2023_01/181951112"/>
    <hyperlink ref="F243" r:id="rId44" display="https://podminky.urs.cz/item/CS_URS_2023_01/182111111"/>
    <hyperlink ref="F248" r:id="rId45" display="https://podminky.urs.cz/item/CS_URS_2023_01/182251101"/>
    <hyperlink ref="F253" r:id="rId46" display="https://podminky.urs.cz/item/CS_URS_2023_01/182351133"/>
    <hyperlink ref="F258" r:id="rId47" display="https://podminky.urs.cz/item/CS_URS_2023_01/185804312"/>
    <hyperlink ref="F264" r:id="rId48" display="https://podminky.urs.cz/item/CS_URS_2023_01/457531111"/>
    <hyperlink ref="F267" r:id="rId49" display="https://podminky.urs.cz/item/CS_URS_2023_01/457542111"/>
    <hyperlink ref="F272" r:id="rId50" display="https://podminky.urs.cz/item/CS_URS_2023_01/462511270"/>
    <hyperlink ref="F275" r:id="rId51" display="https://podminky.urs.cz/item/CS_URS_2023_01/462519002"/>
    <hyperlink ref="F278" r:id="rId52" display="https://podminky.urs.cz/item/CS_URS_2023_01/464511122"/>
    <hyperlink ref="F282" r:id="rId53" display="https://podminky.urs.cz/item/CS_URS_2023_01/564751111"/>
    <hyperlink ref="F286" r:id="rId54" display="https://podminky.urs.cz/item/CS_URS_2023_01/871238111"/>
    <hyperlink ref="F291" r:id="rId55" display="https://podminky.urs.cz/item/CS_URS_2023_01/895611111"/>
    <hyperlink ref="F295" r:id="rId56" display="https://podminky.urs.cz/item/CS_URS_2023_01/961044111"/>
    <hyperlink ref="F299" r:id="rId57" display="https://podminky.urs.cz/item/CS_URS_2023_01/997002611"/>
    <hyperlink ref="F301" r:id="rId58" display="https://podminky.urs.cz/item/CS_URS_2023_01/997013501"/>
    <hyperlink ref="F303" r:id="rId59" display="https://podminky.urs.cz/item/CS_URS_2023_01/997013509"/>
    <hyperlink ref="F305" r:id="rId60" display="https://podminky.urs.cz/item/CS_URS_2023_01/997013861"/>
    <hyperlink ref="F308" r:id="rId61" display="https://podminky.urs.cz/item/CS_URS_2023_01/9983310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62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92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21"/>
      <c r="AT3" s="18" t="s">
        <v>79</v>
      </c>
    </row>
    <row r="4" s="1" customFormat="1" ht="24.96" customHeight="1">
      <c r="B4" s="21"/>
      <c r="D4" s="141" t="s">
        <v>96</v>
      </c>
      <c r="L4" s="21"/>
      <c r="M4" s="14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3" t="s">
        <v>16</v>
      </c>
      <c r="L6" s="21"/>
    </row>
    <row r="7" s="1" customFormat="1" ht="16.5" customHeight="1">
      <c r="B7" s="21"/>
      <c r="E7" s="144" t="str">
        <f>'Rekapitulace stavby'!K6</f>
        <v>Rekonstrukce malé vodní nádrže a přístupové polní cesty C1 v k.ú. Kosoř, SO-01 Malá vodní nádrž</v>
      </c>
      <c r="F7" s="143"/>
      <c r="G7" s="143"/>
      <c r="H7" s="143"/>
      <c r="L7" s="21"/>
    </row>
    <row r="8" s="1" customFormat="1" ht="12" customHeight="1">
      <c r="B8" s="21"/>
      <c r="D8" s="143" t="s">
        <v>97</v>
      </c>
      <c r="L8" s="21"/>
    </row>
    <row r="9" s="2" customFormat="1" ht="16.5" customHeight="1">
      <c r="A9" s="39"/>
      <c r="B9" s="45"/>
      <c r="C9" s="39"/>
      <c r="D9" s="39"/>
      <c r="E9" s="144" t="s">
        <v>177</v>
      </c>
      <c r="F9" s="39"/>
      <c r="G9" s="39"/>
      <c r="H9" s="39"/>
      <c r="I9" s="39"/>
      <c r="J9" s="39"/>
      <c r="K9" s="39"/>
      <c r="L9" s="14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43" t="s">
        <v>178</v>
      </c>
      <c r="E10" s="39"/>
      <c r="F10" s="39"/>
      <c r="G10" s="39"/>
      <c r="H10" s="39"/>
      <c r="I10" s="39"/>
      <c r="J10" s="39"/>
      <c r="K10" s="39"/>
      <c r="L10" s="14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46" t="s">
        <v>613</v>
      </c>
      <c r="F11" s="39"/>
      <c r="G11" s="39"/>
      <c r="H11" s="39"/>
      <c r="I11" s="39"/>
      <c r="J11" s="39"/>
      <c r="K11" s="39"/>
      <c r="L11" s="14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14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43" t="s">
        <v>18</v>
      </c>
      <c r="E13" s="39"/>
      <c r="F13" s="134" t="s">
        <v>19</v>
      </c>
      <c r="G13" s="39"/>
      <c r="H13" s="39"/>
      <c r="I13" s="143" t="s">
        <v>20</v>
      </c>
      <c r="J13" s="134" t="s">
        <v>19</v>
      </c>
      <c r="K13" s="39"/>
      <c r="L13" s="14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3" t="s">
        <v>21</v>
      </c>
      <c r="E14" s="39"/>
      <c r="F14" s="134" t="s">
        <v>22</v>
      </c>
      <c r="G14" s="39"/>
      <c r="H14" s="39"/>
      <c r="I14" s="143" t="s">
        <v>23</v>
      </c>
      <c r="J14" s="147" t="str">
        <f>'Rekapitulace stavby'!AN8</f>
        <v>1. 2. 2023</v>
      </c>
      <c r="K14" s="39"/>
      <c r="L14" s="14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14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43" t="s">
        <v>25</v>
      </c>
      <c r="E16" s="39"/>
      <c r="F16" s="39"/>
      <c r="G16" s="39"/>
      <c r="H16" s="39"/>
      <c r="I16" s="143" t="s">
        <v>26</v>
      </c>
      <c r="J16" s="134" t="str">
        <f>IF('Rekapitulace stavby'!AN10="","",'Rekapitulace stavby'!AN10)</f>
        <v/>
      </c>
      <c r="K16" s="39"/>
      <c r="L16" s="14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34" t="str">
        <f>IF('Rekapitulace stavby'!E11="","",'Rekapitulace stavby'!E11)</f>
        <v xml:space="preserve"> </v>
      </c>
      <c r="F17" s="39"/>
      <c r="G17" s="39"/>
      <c r="H17" s="39"/>
      <c r="I17" s="143" t="s">
        <v>27</v>
      </c>
      <c r="J17" s="134" t="str">
        <f>IF('Rekapitulace stavby'!AN11="","",'Rekapitulace stavby'!AN11)</f>
        <v/>
      </c>
      <c r="K17" s="39"/>
      <c r="L17" s="14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14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43" t="s">
        <v>28</v>
      </c>
      <c r="E19" s="39"/>
      <c r="F19" s="39"/>
      <c r="G19" s="39"/>
      <c r="H19" s="39"/>
      <c r="I19" s="143" t="s">
        <v>26</v>
      </c>
      <c r="J19" s="34" t="str">
        <f>'Rekapitulace stavby'!AN13</f>
        <v>Vyplň údaj</v>
      </c>
      <c r="K19" s="39"/>
      <c r="L19" s="14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34"/>
      <c r="G20" s="134"/>
      <c r="H20" s="134"/>
      <c r="I20" s="143" t="s">
        <v>27</v>
      </c>
      <c r="J20" s="34" t="str">
        <f>'Rekapitulace stavby'!AN14</f>
        <v>Vyplň údaj</v>
      </c>
      <c r="K20" s="39"/>
      <c r="L20" s="14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14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43" t="s">
        <v>30</v>
      </c>
      <c r="E22" s="39"/>
      <c r="F22" s="39"/>
      <c r="G22" s="39"/>
      <c r="H22" s="39"/>
      <c r="I22" s="143" t="s">
        <v>26</v>
      </c>
      <c r="J22" s="134" t="str">
        <f>IF('Rekapitulace stavby'!AN16="","",'Rekapitulace stavby'!AN16)</f>
        <v/>
      </c>
      <c r="K22" s="39"/>
      <c r="L22" s="14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34" t="str">
        <f>IF('Rekapitulace stavby'!E17="","",'Rekapitulace stavby'!E17)</f>
        <v xml:space="preserve"> </v>
      </c>
      <c r="F23" s="39"/>
      <c r="G23" s="39"/>
      <c r="H23" s="39"/>
      <c r="I23" s="143" t="s">
        <v>27</v>
      </c>
      <c r="J23" s="134" t="str">
        <f>IF('Rekapitulace stavby'!AN17="","",'Rekapitulace stavby'!AN17)</f>
        <v/>
      </c>
      <c r="K23" s="39"/>
      <c r="L23" s="14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14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43" t="s">
        <v>32</v>
      </c>
      <c r="E25" s="39"/>
      <c r="F25" s="39"/>
      <c r="G25" s="39"/>
      <c r="H25" s="39"/>
      <c r="I25" s="143" t="s">
        <v>26</v>
      </c>
      <c r="J25" s="134" t="str">
        <f>IF('Rekapitulace stavby'!AN19="","",'Rekapitulace stavby'!AN19)</f>
        <v/>
      </c>
      <c r="K25" s="39"/>
      <c r="L25" s="14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34" t="str">
        <f>IF('Rekapitulace stavby'!E20="","",'Rekapitulace stavby'!E20)</f>
        <v xml:space="preserve"> </v>
      </c>
      <c r="F26" s="39"/>
      <c r="G26" s="39"/>
      <c r="H26" s="39"/>
      <c r="I26" s="143" t="s">
        <v>27</v>
      </c>
      <c r="J26" s="134" t="str">
        <f>IF('Rekapitulace stavby'!AN20="","",'Rekapitulace stavby'!AN20)</f>
        <v/>
      </c>
      <c r="K26" s="39"/>
      <c r="L26" s="14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145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43" t="s">
        <v>33</v>
      </c>
      <c r="E28" s="39"/>
      <c r="F28" s="39"/>
      <c r="G28" s="39"/>
      <c r="H28" s="39"/>
      <c r="I28" s="39"/>
      <c r="J28" s="39"/>
      <c r="K28" s="39"/>
      <c r="L28" s="14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48"/>
      <c r="B29" s="149"/>
      <c r="C29" s="148"/>
      <c r="D29" s="148"/>
      <c r="E29" s="150" t="s">
        <v>19</v>
      </c>
      <c r="F29" s="150"/>
      <c r="G29" s="150"/>
      <c r="H29" s="150"/>
      <c r="I29" s="148"/>
      <c r="J29" s="148"/>
      <c r="K29" s="148"/>
      <c r="L29" s="151"/>
      <c r="S29" s="148"/>
      <c r="T29" s="148"/>
      <c r="U29" s="148"/>
      <c r="V29" s="148"/>
      <c r="W29" s="148"/>
      <c r="X29" s="148"/>
      <c r="Y29" s="148"/>
      <c r="Z29" s="148"/>
      <c r="AA29" s="148"/>
      <c r="AB29" s="148"/>
      <c r="AC29" s="148"/>
      <c r="AD29" s="148"/>
      <c r="AE29" s="148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14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2"/>
      <c r="E31" s="152"/>
      <c r="F31" s="152"/>
      <c r="G31" s="152"/>
      <c r="H31" s="152"/>
      <c r="I31" s="152"/>
      <c r="J31" s="152"/>
      <c r="K31" s="152"/>
      <c r="L31" s="14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53" t="s">
        <v>35</v>
      </c>
      <c r="E32" s="39"/>
      <c r="F32" s="39"/>
      <c r="G32" s="39"/>
      <c r="H32" s="39"/>
      <c r="I32" s="39"/>
      <c r="J32" s="154">
        <f>ROUND(J96, 2)</f>
        <v>0</v>
      </c>
      <c r="K32" s="39"/>
      <c r="L32" s="14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2"/>
      <c r="E33" s="152"/>
      <c r="F33" s="152"/>
      <c r="G33" s="152"/>
      <c r="H33" s="152"/>
      <c r="I33" s="152"/>
      <c r="J33" s="152"/>
      <c r="K33" s="152"/>
      <c r="L33" s="14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55" t="s">
        <v>37</v>
      </c>
      <c r="G34" s="39"/>
      <c r="H34" s="39"/>
      <c r="I34" s="155" t="s">
        <v>36</v>
      </c>
      <c r="J34" s="155" t="s">
        <v>38</v>
      </c>
      <c r="K34" s="39"/>
      <c r="L34" s="14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56" t="s">
        <v>39</v>
      </c>
      <c r="E35" s="143" t="s">
        <v>40</v>
      </c>
      <c r="F35" s="157">
        <f>ROUND((SUM(BE96:BE359)),  2)</f>
        <v>0</v>
      </c>
      <c r="G35" s="39"/>
      <c r="H35" s="39"/>
      <c r="I35" s="158">
        <v>0.20999999999999999</v>
      </c>
      <c r="J35" s="157">
        <f>ROUND(((SUM(BE96:BE359))*I35),  2)</f>
        <v>0</v>
      </c>
      <c r="K35" s="39"/>
      <c r="L35" s="14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43" t="s">
        <v>41</v>
      </c>
      <c r="F36" s="157">
        <f>ROUND((SUM(BF96:BF359)),  2)</f>
        <v>0</v>
      </c>
      <c r="G36" s="39"/>
      <c r="H36" s="39"/>
      <c r="I36" s="158">
        <v>0.14999999999999999</v>
      </c>
      <c r="J36" s="157">
        <f>ROUND(((SUM(BF96:BF359))*I36),  2)</f>
        <v>0</v>
      </c>
      <c r="K36" s="39"/>
      <c r="L36" s="14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3" t="s">
        <v>42</v>
      </c>
      <c r="F37" s="157">
        <f>ROUND((SUM(BG96:BG359)),  2)</f>
        <v>0</v>
      </c>
      <c r="G37" s="39"/>
      <c r="H37" s="39"/>
      <c r="I37" s="158">
        <v>0.20999999999999999</v>
      </c>
      <c r="J37" s="157">
        <f>0</f>
        <v>0</v>
      </c>
      <c r="K37" s="39"/>
      <c r="L37" s="14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43" t="s">
        <v>43</v>
      </c>
      <c r="F38" s="157">
        <f>ROUND((SUM(BH96:BH359)),  2)</f>
        <v>0</v>
      </c>
      <c r="G38" s="39"/>
      <c r="H38" s="39"/>
      <c r="I38" s="158">
        <v>0.14999999999999999</v>
      </c>
      <c r="J38" s="157">
        <f>0</f>
        <v>0</v>
      </c>
      <c r="K38" s="39"/>
      <c r="L38" s="14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3" t="s">
        <v>44</v>
      </c>
      <c r="F39" s="157">
        <f>ROUND((SUM(BI96:BI359)),  2)</f>
        <v>0</v>
      </c>
      <c r="G39" s="39"/>
      <c r="H39" s="39"/>
      <c r="I39" s="158">
        <v>0</v>
      </c>
      <c r="J39" s="157">
        <f>0</f>
        <v>0</v>
      </c>
      <c r="K39" s="39"/>
      <c r="L39" s="14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14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59"/>
      <c r="D41" s="160" t="s">
        <v>45</v>
      </c>
      <c r="E41" s="161"/>
      <c r="F41" s="161"/>
      <c r="G41" s="162" t="s">
        <v>46</v>
      </c>
      <c r="H41" s="163" t="s">
        <v>47</v>
      </c>
      <c r="I41" s="161"/>
      <c r="J41" s="164">
        <f>SUM(J32:J39)</f>
        <v>0</v>
      </c>
      <c r="K41" s="165"/>
      <c r="L41" s="145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166"/>
      <c r="C42" s="167"/>
      <c r="D42" s="167"/>
      <c r="E42" s="167"/>
      <c r="F42" s="167"/>
      <c r="G42" s="167"/>
      <c r="H42" s="167"/>
      <c r="I42" s="167"/>
      <c r="J42" s="167"/>
      <c r="K42" s="167"/>
      <c r="L42" s="145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6" s="2" customFormat="1" ht="6.96" customHeight="1">
      <c r="A46" s="39"/>
      <c r="B46" s="168"/>
      <c r="C46" s="169"/>
      <c r="D46" s="169"/>
      <c r="E46" s="169"/>
      <c r="F46" s="169"/>
      <c r="G46" s="169"/>
      <c r="H46" s="169"/>
      <c r="I46" s="169"/>
      <c r="J46" s="169"/>
      <c r="K46" s="169"/>
      <c r="L46" s="14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24.96" customHeight="1">
      <c r="A47" s="39"/>
      <c r="B47" s="40"/>
      <c r="C47" s="24" t="s">
        <v>99</v>
      </c>
      <c r="D47" s="41"/>
      <c r="E47" s="41"/>
      <c r="F47" s="41"/>
      <c r="G47" s="41"/>
      <c r="H47" s="41"/>
      <c r="I47" s="41"/>
      <c r="J47" s="41"/>
      <c r="K47" s="41"/>
      <c r="L47" s="14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14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16</v>
      </c>
      <c r="D49" s="41"/>
      <c r="E49" s="41"/>
      <c r="F49" s="41"/>
      <c r="G49" s="41"/>
      <c r="H49" s="41"/>
      <c r="I49" s="41"/>
      <c r="J49" s="41"/>
      <c r="K49" s="41"/>
      <c r="L49" s="14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170" t="str">
        <f>E7</f>
        <v>Rekonstrukce malé vodní nádrže a přístupové polní cesty C1 v k.ú. Kosoř, SO-01 Malá vodní nádrž</v>
      </c>
      <c r="F50" s="33"/>
      <c r="G50" s="33"/>
      <c r="H50" s="33"/>
      <c r="I50" s="41"/>
      <c r="J50" s="41"/>
      <c r="K50" s="41"/>
      <c r="L50" s="14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1" customFormat="1" ht="12" customHeight="1">
      <c r="B51" s="22"/>
      <c r="C51" s="33" t="s">
        <v>97</v>
      </c>
      <c r="D51" s="23"/>
      <c r="E51" s="23"/>
      <c r="F51" s="23"/>
      <c r="G51" s="23"/>
      <c r="H51" s="23"/>
      <c r="I51" s="23"/>
      <c r="J51" s="23"/>
      <c r="K51" s="23"/>
      <c r="L51" s="21"/>
    </row>
    <row r="52" s="2" customFormat="1" ht="16.5" customHeight="1">
      <c r="A52" s="39"/>
      <c r="B52" s="40"/>
      <c r="C52" s="41"/>
      <c r="D52" s="41"/>
      <c r="E52" s="170" t="s">
        <v>177</v>
      </c>
      <c r="F52" s="41"/>
      <c r="G52" s="41"/>
      <c r="H52" s="41"/>
      <c r="I52" s="41"/>
      <c r="J52" s="41"/>
      <c r="K52" s="41"/>
      <c r="L52" s="14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12" customHeight="1">
      <c r="A53" s="39"/>
      <c r="B53" s="40"/>
      <c r="C53" s="33" t="s">
        <v>178</v>
      </c>
      <c r="D53" s="41"/>
      <c r="E53" s="41"/>
      <c r="F53" s="41"/>
      <c r="G53" s="41"/>
      <c r="H53" s="41"/>
      <c r="I53" s="41"/>
      <c r="J53" s="41"/>
      <c r="K53" s="41"/>
      <c r="L53" s="14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6.5" customHeight="1">
      <c r="A54" s="39"/>
      <c r="B54" s="40"/>
      <c r="C54" s="41"/>
      <c r="D54" s="41"/>
      <c r="E54" s="70" t="str">
        <f>E11</f>
        <v>SO-01.3 - Sdružený objekt</v>
      </c>
      <c r="F54" s="41"/>
      <c r="G54" s="41"/>
      <c r="H54" s="41"/>
      <c r="I54" s="41"/>
      <c r="J54" s="41"/>
      <c r="K54" s="41"/>
      <c r="L54" s="14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6.96" customHeight="1">
      <c r="A55" s="39"/>
      <c r="B55" s="40"/>
      <c r="C55" s="41"/>
      <c r="D55" s="41"/>
      <c r="E55" s="41"/>
      <c r="F55" s="41"/>
      <c r="G55" s="41"/>
      <c r="H55" s="41"/>
      <c r="I55" s="41"/>
      <c r="J55" s="41"/>
      <c r="K55" s="41"/>
      <c r="L55" s="14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2" customHeight="1">
      <c r="A56" s="39"/>
      <c r="B56" s="40"/>
      <c r="C56" s="33" t="s">
        <v>21</v>
      </c>
      <c r="D56" s="41"/>
      <c r="E56" s="41"/>
      <c r="F56" s="28" t="str">
        <f>F14</f>
        <v xml:space="preserve"> </v>
      </c>
      <c r="G56" s="41"/>
      <c r="H56" s="41"/>
      <c r="I56" s="33" t="s">
        <v>23</v>
      </c>
      <c r="J56" s="73" t="str">
        <f>IF(J14="","",J14)</f>
        <v>1. 2. 2023</v>
      </c>
      <c r="K56" s="41"/>
      <c r="L56" s="14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6.96" customHeight="1">
      <c r="A57" s="39"/>
      <c r="B57" s="40"/>
      <c r="C57" s="41"/>
      <c r="D57" s="41"/>
      <c r="E57" s="41"/>
      <c r="F57" s="41"/>
      <c r="G57" s="41"/>
      <c r="H57" s="41"/>
      <c r="I57" s="41"/>
      <c r="J57" s="41"/>
      <c r="K57" s="41"/>
      <c r="L57" s="14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5.15" customHeight="1">
      <c r="A58" s="39"/>
      <c r="B58" s="40"/>
      <c r="C58" s="33" t="s">
        <v>25</v>
      </c>
      <c r="D58" s="41"/>
      <c r="E58" s="41"/>
      <c r="F58" s="28" t="str">
        <f>E17</f>
        <v xml:space="preserve"> </v>
      </c>
      <c r="G58" s="41"/>
      <c r="H58" s="41"/>
      <c r="I58" s="33" t="s">
        <v>30</v>
      </c>
      <c r="J58" s="37" t="str">
        <f>E23</f>
        <v xml:space="preserve"> </v>
      </c>
      <c r="K58" s="41"/>
      <c r="L58" s="14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15.15" customHeight="1">
      <c r="A59" s="39"/>
      <c r="B59" s="40"/>
      <c r="C59" s="33" t="s">
        <v>28</v>
      </c>
      <c r="D59" s="41"/>
      <c r="E59" s="41"/>
      <c r="F59" s="28" t="str">
        <f>IF(E20="","",E20)</f>
        <v>Vyplň údaj</v>
      </c>
      <c r="G59" s="41"/>
      <c r="H59" s="41"/>
      <c r="I59" s="33" t="s">
        <v>32</v>
      </c>
      <c r="J59" s="37" t="str">
        <f>E26</f>
        <v xml:space="preserve"> </v>
      </c>
      <c r="K59" s="41"/>
      <c r="L59" s="14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0.32" customHeight="1">
      <c r="A60" s="39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145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29.28" customHeight="1">
      <c r="A61" s="39"/>
      <c r="B61" s="40"/>
      <c r="C61" s="171" t="s">
        <v>100</v>
      </c>
      <c r="D61" s="172"/>
      <c r="E61" s="172"/>
      <c r="F61" s="172"/>
      <c r="G61" s="172"/>
      <c r="H61" s="172"/>
      <c r="I61" s="172"/>
      <c r="J61" s="173" t="s">
        <v>101</v>
      </c>
      <c r="K61" s="172"/>
      <c r="L61" s="145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10.32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45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22.8" customHeight="1">
      <c r="A63" s="39"/>
      <c r="B63" s="40"/>
      <c r="C63" s="174" t="s">
        <v>67</v>
      </c>
      <c r="D63" s="41"/>
      <c r="E63" s="41"/>
      <c r="F63" s="41"/>
      <c r="G63" s="41"/>
      <c r="H63" s="41"/>
      <c r="I63" s="41"/>
      <c r="J63" s="103">
        <f>J96</f>
        <v>0</v>
      </c>
      <c r="K63" s="41"/>
      <c r="L63" s="14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U63" s="18" t="s">
        <v>102</v>
      </c>
    </row>
    <row r="64" s="9" customFormat="1" ht="24.96" customHeight="1">
      <c r="A64" s="9"/>
      <c r="B64" s="175"/>
      <c r="C64" s="176"/>
      <c r="D64" s="177" t="s">
        <v>180</v>
      </c>
      <c r="E64" s="178"/>
      <c r="F64" s="178"/>
      <c r="G64" s="178"/>
      <c r="H64" s="178"/>
      <c r="I64" s="178"/>
      <c r="J64" s="179">
        <f>J97</f>
        <v>0</v>
      </c>
      <c r="K64" s="176"/>
      <c r="L64" s="180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2" customFormat="1" ht="19.92" customHeight="1">
      <c r="A65" s="12"/>
      <c r="B65" s="224"/>
      <c r="C65" s="126"/>
      <c r="D65" s="225" t="s">
        <v>181</v>
      </c>
      <c r="E65" s="226"/>
      <c r="F65" s="226"/>
      <c r="G65" s="226"/>
      <c r="H65" s="226"/>
      <c r="I65" s="226"/>
      <c r="J65" s="227">
        <f>J98</f>
        <v>0</v>
      </c>
      <c r="K65" s="126"/>
      <c r="L65" s="228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</row>
    <row r="66" s="12" customFormat="1" ht="19.92" customHeight="1">
      <c r="A66" s="12"/>
      <c r="B66" s="224"/>
      <c r="C66" s="126"/>
      <c r="D66" s="225" t="s">
        <v>614</v>
      </c>
      <c r="E66" s="226"/>
      <c r="F66" s="226"/>
      <c r="G66" s="226"/>
      <c r="H66" s="226"/>
      <c r="I66" s="226"/>
      <c r="J66" s="227">
        <f>J142</f>
        <v>0</v>
      </c>
      <c r="K66" s="126"/>
      <c r="L66" s="228"/>
      <c r="S66" s="12"/>
      <c r="T66" s="12"/>
      <c r="U66" s="12"/>
      <c r="V66" s="12"/>
      <c r="W66" s="12"/>
      <c r="X66" s="12"/>
      <c r="Y66" s="12"/>
      <c r="Z66" s="12"/>
      <c r="AA66" s="12"/>
      <c r="AB66" s="12"/>
      <c r="AC66" s="12"/>
      <c r="AD66" s="12"/>
      <c r="AE66" s="12"/>
    </row>
    <row r="67" s="12" customFormat="1" ht="19.92" customHeight="1">
      <c r="A67" s="12"/>
      <c r="B67" s="224"/>
      <c r="C67" s="126"/>
      <c r="D67" s="225" t="s">
        <v>615</v>
      </c>
      <c r="E67" s="226"/>
      <c r="F67" s="226"/>
      <c r="G67" s="226"/>
      <c r="H67" s="226"/>
      <c r="I67" s="226"/>
      <c r="J67" s="227">
        <f>J159</f>
        <v>0</v>
      </c>
      <c r="K67" s="126"/>
      <c r="L67" s="228"/>
      <c r="S67" s="12"/>
      <c r="T67" s="12"/>
      <c r="U67" s="12"/>
      <c r="V67" s="12"/>
      <c r="W67" s="12"/>
      <c r="X67" s="12"/>
      <c r="Y67" s="12"/>
      <c r="Z67" s="12"/>
      <c r="AA67" s="12"/>
      <c r="AB67" s="12"/>
      <c r="AC67" s="12"/>
      <c r="AD67" s="12"/>
      <c r="AE67" s="12"/>
    </row>
    <row r="68" s="12" customFormat="1" ht="19.92" customHeight="1">
      <c r="A68" s="12"/>
      <c r="B68" s="224"/>
      <c r="C68" s="126"/>
      <c r="D68" s="225" t="s">
        <v>182</v>
      </c>
      <c r="E68" s="226"/>
      <c r="F68" s="226"/>
      <c r="G68" s="226"/>
      <c r="H68" s="226"/>
      <c r="I68" s="226"/>
      <c r="J68" s="227">
        <f>J217</f>
        <v>0</v>
      </c>
      <c r="K68" s="126"/>
      <c r="L68" s="228"/>
      <c r="S68" s="12"/>
      <c r="T68" s="12"/>
      <c r="U68" s="12"/>
      <c r="V68" s="12"/>
      <c r="W68" s="12"/>
      <c r="X68" s="12"/>
      <c r="Y68" s="12"/>
      <c r="Z68" s="12"/>
      <c r="AA68" s="12"/>
      <c r="AB68" s="12"/>
      <c r="AC68" s="12"/>
      <c r="AD68" s="12"/>
      <c r="AE68" s="12"/>
    </row>
    <row r="69" s="12" customFormat="1" ht="19.92" customHeight="1">
      <c r="A69" s="12"/>
      <c r="B69" s="224"/>
      <c r="C69" s="126"/>
      <c r="D69" s="225" t="s">
        <v>296</v>
      </c>
      <c r="E69" s="226"/>
      <c r="F69" s="226"/>
      <c r="G69" s="226"/>
      <c r="H69" s="226"/>
      <c r="I69" s="226"/>
      <c r="J69" s="227">
        <f>J239</f>
        <v>0</v>
      </c>
      <c r="K69" s="126"/>
      <c r="L69" s="228"/>
      <c r="S69" s="12"/>
      <c r="T69" s="12"/>
      <c r="U69" s="12"/>
      <c r="V69" s="12"/>
      <c r="W69" s="12"/>
      <c r="X69" s="12"/>
      <c r="Y69" s="12"/>
      <c r="Z69" s="12"/>
      <c r="AA69" s="12"/>
      <c r="AB69" s="12"/>
      <c r="AC69" s="12"/>
      <c r="AD69" s="12"/>
      <c r="AE69" s="12"/>
    </row>
    <row r="70" s="12" customFormat="1" ht="19.92" customHeight="1">
      <c r="A70" s="12"/>
      <c r="B70" s="224"/>
      <c r="C70" s="126"/>
      <c r="D70" s="225" t="s">
        <v>297</v>
      </c>
      <c r="E70" s="226"/>
      <c r="F70" s="226"/>
      <c r="G70" s="226"/>
      <c r="H70" s="226"/>
      <c r="I70" s="226"/>
      <c r="J70" s="227">
        <f>J262</f>
        <v>0</v>
      </c>
      <c r="K70" s="126"/>
      <c r="L70" s="228"/>
      <c r="S70" s="12"/>
      <c r="T70" s="12"/>
      <c r="U70" s="12"/>
      <c r="V70" s="12"/>
      <c r="W70" s="12"/>
      <c r="X70" s="12"/>
      <c r="Y70" s="12"/>
      <c r="Z70" s="12"/>
      <c r="AA70" s="12"/>
      <c r="AB70" s="12"/>
      <c r="AC70" s="12"/>
      <c r="AD70" s="12"/>
      <c r="AE70" s="12"/>
    </row>
    <row r="71" s="12" customFormat="1" ht="19.92" customHeight="1">
      <c r="A71" s="12"/>
      <c r="B71" s="224"/>
      <c r="C71" s="126"/>
      <c r="D71" s="225" t="s">
        <v>184</v>
      </c>
      <c r="E71" s="226"/>
      <c r="F71" s="226"/>
      <c r="G71" s="226"/>
      <c r="H71" s="226"/>
      <c r="I71" s="226"/>
      <c r="J71" s="227">
        <f>J288</f>
        <v>0</v>
      </c>
      <c r="K71" s="126"/>
      <c r="L71" s="228"/>
      <c r="S71" s="12"/>
      <c r="T71" s="12"/>
      <c r="U71" s="12"/>
      <c r="V71" s="12"/>
      <c r="W71" s="12"/>
      <c r="X71" s="12"/>
      <c r="Y71" s="12"/>
      <c r="Z71" s="12"/>
      <c r="AA71" s="12"/>
      <c r="AB71" s="12"/>
      <c r="AC71" s="12"/>
      <c r="AD71" s="12"/>
      <c r="AE71" s="12"/>
    </row>
    <row r="72" s="9" customFormat="1" ht="24.96" customHeight="1">
      <c r="A72" s="9"/>
      <c r="B72" s="175"/>
      <c r="C72" s="176"/>
      <c r="D72" s="177" t="s">
        <v>616</v>
      </c>
      <c r="E72" s="178"/>
      <c r="F72" s="178"/>
      <c r="G72" s="178"/>
      <c r="H72" s="178"/>
      <c r="I72" s="178"/>
      <c r="J72" s="179">
        <f>J291</f>
        <v>0</v>
      </c>
      <c r="K72" s="176"/>
      <c r="L72" s="180"/>
      <c r="S72" s="9"/>
      <c r="T72" s="9"/>
      <c r="U72" s="9"/>
      <c r="V72" s="9"/>
      <c r="W72" s="9"/>
      <c r="X72" s="9"/>
      <c r="Y72" s="9"/>
      <c r="Z72" s="9"/>
      <c r="AA72" s="9"/>
      <c r="AB72" s="9"/>
      <c r="AC72" s="9"/>
      <c r="AD72" s="9"/>
      <c r="AE72" s="9"/>
    </row>
    <row r="73" s="12" customFormat="1" ht="19.92" customHeight="1">
      <c r="A73" s="12"/>
      <c r="B73" s="224"/>
      <c r="C73" s="126"/>
      <c r="D73" s="225" t="s">
        <v>617</v>
      </c>
      <c r="E73" s="226"/>
      <c r="F73" s="226"/>
      <c r="G73" s="226"/>
      <c r="H73" s="226"/>
      <c r="I73" s="226"/>
      <c r="J73" s="227">
        <f>J292</f>
        <v>0</v>
      </c>
      <c r="K73" s="126"/>
      <c r="L73" s="228"/>
      <c r="S73" s="12"/>
      <c r="T73" s="12"/>
      <c r="U73" s="12"/>
      <c r="V73" s="12"/>
      <c r="W73" s="12"/>
      <c r="X73" s="12"/>
      <c r="Y73" s="12"/>
      <c r="Z73" s="12"/>
      <c r="AA73" s="12"/>
      <c r="AB73" s="12"/>
      <c r="AC73" s="12"/>
      <c r="AD73" s="12"/>
      <c r="AE73" s="12"/>
    </row>
    <row r="74" s="12" customFormat="1" ht="19.92" customHeight="1">
      <c r="A74" s="12"/>
      <c r="B74" s="224"/>
      <c r="C74" s="126"/>
      <c r="D74" s="225" t="s">
        <v>618</v>
      </c>
      <c r="E74" s="226"/>
      <c r="F74" s="226"/>
      <c r="G74" s="226"/>
      <c r="H74" s="226"/>
      <c r="I74" s="226"/>
      <c r="J74" s="227">
        <f>J350</f>
        <v>0</v>
      </c>
      <c r="K74" s="126"/>
      <c r="L74" s="228"/>
      <c r="S74" s="12"/>
      <c r="T74" s="12"/>
      <c r="U74" s="12"/>
      <c r="V74" s="12"/>
      <c r="W74" s="12"/>
      <c r="X74" s="12"/>
      <c r="Y74" s="12"/>
      <c r="Z74" s="12"/>
      <c r="AA74" s="12"/>
      <c r="AB74" s="12"/>
      <c r="AC74" s="12"/>
      <c r="AD74" s="12"/>
      <c r="AE74" s="12"/>
    </row>
    <row r="75" s="2" customFormat="1" ht="21.84" customHeight="1">
      <c r="A75" s="39"/>
      <c r="B75" s="40"/>
      <c r="C75" s="41"/>
      <c r="D75" s="41"/>
      <c r="E75" s="41"/>
      <c r="F75" s="41"/>
      <c r="G75" s="41"/>
      <c r="H75" s="41"/>
      <c r="I75" s="41"/>
      <c r="J75" s="41"/>
      <c r="K75" s="41"/>
      <c r="L75" s="14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6.96" customHeight="1">
      <c r="A76" s="39"/>
      <c r="B76" s="60"/>
      <c r="C76" s="61"/>
      <c r="D76" s="61"/>
      <c r="E76" s="61"/>
      <c r="F76" s="61"/>
      <c r="G76" s="61"/>
      <c r="H76" s="61"/>
      <c r="I76" s="61"/>
      <c r="J76" s="61"/>
      <c r="K76" s="61"/>
      <c r="L76" s="14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80" s="2" customFormat="1" ht="6.96" customHeight="1">
      <c r="A80" s="39"/>
      <c r="B80" s="62"/>
      <c r="C80" s="63"/>
      <c r="D80" s="63"/>
      <c r="E80" s="63"/>
      <c r="F80" s="63"/>
      <c r="G80" s="63"/>
      <c r="H80" s="63"/>
      <c r="I80" s="63"/>
      <c r="J80" s="63"/>
      <c r="K80" s="63"/>
      <c r="L80" s="14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24.96" customHeight="1">
      <c r="A81" s="39"/>
      <c r="B81" s="40"/>
      <c r="C81" s="24" t="s">
        <v>104</v>
      </c>
      <c r="D81" s="41"/>
      <c r="E81" s="41"/>
      <c r="F81" s="41"/>
      <c r="G81" s="41"/>
      <c r="H81" s="41"/>
      <c r="I81" s="41"/>
      <c r="J81" s="41"/>
      <c r="K81" s="41"/>
      <c r="L81" s="14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6.96" customHeight="1">
      <c r="A82" s="39"/>
      <c r="B82" s="40"/>
      <c r="C82" s="41"/>
      <c r="D82" s="41"/>
      <c r="E82" s="41"/>
      <c r="F82" s="41"/>
      <c r="G82" s="41"/>
      <c r="H82" s="41"/>
      <c r="I82" s="41"/>
      <c r="J82" s="41"/>
      <c r="K82" s="41"/>
      <c r="L82" s="14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2" customHeight="1">
      <c r="A83" s="39"/>
      <c r="B83" s="40"/>
      <c r="C83" s="33" t="s">
        <v>16</v>
      </c>
      <c r="D83" s="41"/>
      <c r="E83" s="41"/>
      <c r="F83" s="41"/>
      <c r="G83" s="41"/>
      <c r="H83" s="41"/>
      <c r="I83" s="41"/>
      <c r="J83" s="41"/>
      <c r="K83" s="41"/>
      <c r="L83" s="14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6.5" customHeight="1">
      <c r="A84" s="39"/>
      <c r="B84" s="40"/>
      <c r="C84" s="41"/>
      <c r="D84" s="41"/>
      <c r="E84" s="170" t="str">
        <f>E7</f>
        <v>Rekonstrukce malé vodní nádrže a přístupové polní cesty C1 v k.ú. Kosoř, SO-01 Malá vodní nádrž</v>
      </c>
      <c r="F84" s="33"/>
      <c r="G84" s="33"/>
      <c r="H84" s="33"/>
      <c r="I84" s="41"/>
      <c r="J84" s="41"/>
      <c r="K84" s="41"/>
      <c r="L84" s="14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1" customFormat="1" ht="12" customHeight="1">
      <c r="B85" s="22"/>
      <c r="C85" s="33" t="s">
        <v>97</v>
      </c>
      <c r="D85" s="23"/>
      <c r="E85" s="23"/>
      <c r="F85" s="23"/>
      <c r="G85" s="23"/>
      <c r="H85" s="23"/>
      <c r="I85" s="23"/>
      <c r="J85" s="23"/>
      <c r="K85" s="23"/>
      <c r="L85" s="21"/>
    </row>
    <row r="86" s="2" customFormat="1" ht="16.5" customHeight="1">
      <c r="A86" s="39"/>
      <c r="B86" s="40"/>
      <c r="C86" s="41"/>
      <c r="D86" s="41"/>
      <c r="E86" s="170" t="s">
        <v>177</v>
      </c>
      <c r="F86" s="41"/>
      <c r="G86" s="41"/>
      <c r="H86" s="41"/>
      <c r="I86" s="41"/>
      <c r="J86" s="41"/>
      <c r="K86" s="41"/>
      <c r="L86" s="145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2" customHeight="1">
      <c r="A87" s="39"/>
      <c r="B87" s="40"/>
      <c r="C87" s="33" t="s">
        <v>178</v>
      </c>
      <c r="D87" s="41"/>
      <c r="E87" s="41"/>
      <c r="F87" s="41"/>
      <c r="G87" s="41"/>
      <c r="H87" s="41"/>
      <c r="I87" s="41"/>
      <c r="J87" s="41"/>
      <c r="K87" s="41"/>
      <c r="L87" s="145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6.5" customHeight="1">
      <c r="A88" s="39"/>
      <c r="B88" s="40"/>
      <c r="C88" s="41"/>
      <c r="D88" s="41"/>
      <c r="E88" s="70" t="str">
        <f>E11</f>
        <v>SO-01.3 - Sdružený objekt</v>
      </c>
      <c r="F88" s="41"/>
      <c r="G88" s="41"/>
      <c r="H88" s="41"/>
      <c r="I88" s="41"/>
      <c r="J88" s="41"/>
      <c r="K88" s="41"/>
      <c r="L88" s="145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6.96" customHeight="1">
      <c r="A89" s="39"/>
      <c r="B89" s="40"/>
      <c r="C89" s="41"/>
      <c r="D89" s="41"/>
      <c r="E89" s="41"/>
      <c r="F89" s="41"/>
      <c r="G89" s="41"/>
      <c r="H89" s="41"/>
      <c r="I89" s="41"/>
      <c r="J89" s="41"/>
      <c r="K89" s="41"/>
      <c r="L89" s="145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12" customHeight="1">
      <c r="A90" s="39"/>
      <c r="B90" s="40"/>
      <c r="C90" s="33" t="s">
        <v>21</v>
      </c>
      <c r="D90" s="41"/>
      <c r="E90" s="41"/>
      <c r="F90" s="28" t="str">
        <f>F14</f>
        <v xml:space="preserve"> </v>
      </c>
      <c r="G90" s="41"/>
      <c r="H90" s="41"/>
      <c r="I90" s="33" t="s">
        <v>23</v>
      </c>
      <c r="J90" s="73" t="str">
        <f>IF(J14="","",J14)</f>
        <v>1. 2. 2023</v>
      </c>
      <c r="K90" s="41"/>
      <c r="L90" s="145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6.96" customHeight="1">
      <c r="A91" s="39"/>
      <c r="B91" s="40"/>
      <c r="C91" s="41"/>
      <c r="D91" s="41"/>
      <c r="E91" s="41"/>
      <c r="F91" s="41"/>
      <c r="G91" s="41"/>
      <c r="H91" s="41"/>
      <c r="I91" s="41"/>
      <c r="J91" s="41"/>
      <c r="K91" s="41"/>
      <c r="L91" s="145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25</v>
      </c>
      <c r="D92" s="41"/>
      <c r="E92" s="41"/>
      <c r="F92" s="28" t="str">
        <f>E17</f>
        <v xml:space="preserve"> </v>
      </c>
      <c r="G92" s="41"/>
      <c r="H92" s="41"/>
      <c r="I92" s="33" t="s">
        <v>30</v>
      </c>
      <c r="J92" s="37" t="str">
        <f>E23</f>
        <v xml:space="preserve"> </v>
      </c>
      <c r="K92" s="41"/>
      <c r="L92" s="145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5.15" customHeight="1">
      <c r="A93" s="39"/>
      <c r="B93" s="40"/>
      <c r="C93" s="33" t="s">
        <v>28</v>
      </c>
      <c r="D93" s="41"/>
      <c r="E93" s="41"/>
      <c r="F93" s="28" t="str">
        <f>IF(E20="","",E20)</f>
        <v>Vyplň údaj</v>
      </c>
      <c r="G93" s="41"/>
      <c r="H93" s="41"/>
      <c r="I93" s="33" t="s">
        <v>32</v>
      </c>
      <c r="J93" s="37" t="str">
        <f>E26</f>
        <v xml:space="preserve"> </v>
      </c>
      <c r="K93" s="41"/>
      <c r="L93" s="145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10.32" customHeight="1">
      <c r="A94" s="39"/>
      <c r="B94" s="40"/>
      <c r="C94" s="41"/>
      <c r="D94" s="41"/>
      <c r="E94" s="41"/>
      <c r="F94" s="41"/>
      <c r="G94" s="41"/>
      <c r="H94" s="41"/>
      <c r="I94" s="41"/>
      <c r="J94" s="41"/>
      <c r="K94" s="41"/>
      <c r="L94" s="145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10" customFormat="1" ht="29.28" customHeight="1">
      <c r="A95" s="181"/>
      <c r="B95" s="182"/>
      <c r="C95" s="183" t="s">
        <v>105</v>
      </c>
      <c r="D95" s="184" t="s">
        <v>54</v>
      </c>
      <c r="E95" s="184" t="s">
        <v>50</v>
      </c>
      <c r="F95" s="184" t="s">
        <v>51</v>
      </c>
      <c r="G95" s="184" t="s">
        <v>106</v>
      </c>
      <c r="H95" s="184" t="s">
        <v>107</v>
      </c>
      <c r="I95" s="184" t="s">
        <v>108</v>
      </c>
      <c r="J95" s="184" t="s">
        <v>101</v>
      </c>
      <c r="K95" s="185" t="s">
        <v>109</v>
      </c>
      <c r="L95" s="186"/>
      <c r="M95" s="93" t="s">
        <v>19</v>
      </c>
      <c r="N95" s="94" t="s">
        <v>39</v>
      </c>
      <c r="O95" s="94" t="s">
        <v>110</v>
      </c>
      <c r="P95" s="94" t="s">
        <v>111</v>
      </c>
      <c r="Q95" s="94" t="s">
        <v>112</v>
      </c>
      <c r="R95" s="94" t="s">
        <v>113</v>
      </c>
      <c r="S95" s="94" t="s">
        <v>114</v>
      </c>
      <c r="T95" s="95" t="s">
        <v>115</v>
      </c>
      <c r="U95" s="181"/>
      <c r="V95" s="181"/>
      <c r="W95" s="181"/>
      <c r="X95" s="181"/>
      <c r="Y95" s="181"/>
      <c r="Z95" s="181"/>
      <c r="AA95" s="181"/>
      <c r="AB95" s="181"/>
      <c r="AC95" s="181"/>
      <c r="AD95" s="181"/>
      <c r="AE95" s="181"/>
    </row>
    <row r="96" s="2" customFormat="1" ht="22.8" customHeight="1">
      <c r="A96" s="39"/>
      <c r="B96" s="40"/>
      <c r="C96" s="100" t="s">
        <v>116</v>
      </c>
      <c r="D96" s="41"/>
      <c r="E96" s="41"/>
      <c r="F96" s="41"/>
      <c r="G96" s="41"/>
      <c r="H96" s="41"/>
      <c r="I96" s="41"/>
      <c r="J96" s="187">
        <f>BK96</f>
        <v>0</v>
      </c>
      <c r="K96" s="41"/>
      <c r="L96" s="45"/>
      <c r="M96" s="96"/>
      <c r="N96" s="188"/>
      <c r="O96" s="97"/>
      <c r="P96" s="189">
        <f>P97+P291</f>
        <v>0</v>
      </c>
      <c r="Q96" s="97"/>
      <c r="R96" s="189">
        <f>R97+R291</f>
        <v>189.96322106</v>
      </c>
      <c r="S96" s="97"/>
      <c r="T96" s="190">
        <f>T97+T291</f>
        <v>0.031219999999999998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T96" s="18" t="s">
        <v>68</v>
      </c>
      <c r="AU96" s="18" t="s">
        <v>102</v>
      </c>
      <c r="BK96" s="191">
        <f>BK97+BK291</f>
        <v>0</v>
      </c>
    </row>
    <row r="97" s="11" customFormat="1" ht="25.92" customHeight="1">
      <c r="A97" s="11"/>
      <c r="B97" s="192"/>
      <c r="C97" s="193"/>
      <c r="D97" s="194" t="s">
        <v>68</v>
      </c>
      <c r="E97" s="195" t="s">
        <v>185</v>
      </c>
      <c r="F97" s="195" t="s">
        <v>186</v>
      </c>
      <c r="G97" s="193"/>
      <c r="H97" s="193"/>
      <c r="I97" s="196"/>
      <c r="J97" s="197">
        <f>BK97</f>
        <v>0</v>
      </c>
      <c r="K97" s="193"/>
      <c r="L97" s="198"/>
      <c r="M97" s="199"/>
      <c r="N97" s="200"/>
      <c r="O97" s="200"/>
      <c r="P97" s="201">
        <f>P98+P142+P159+P217+P239+P262+P288</f>
        <v>0</v>
      </c>
      <c r="Q97" s="200"/>
      <c r="R97" s="201">
        <f>R98+R142+R159+R217+R239+R262+R288</f>
        <v>188.06032213999998</v>
      </c>
      <c r="S97" s="200"/>
      <c r="T97" s="202">
        <f>T98+T142+T159+T217+T239+T262+T288</f>
        <v>0.031219999999999998</v>
      </c>
      <c r="U97" s="11"/>
      <c r="V97" s="11"/>
      <c r="W97" s="11"/>
      <c r="X97" s="11"/>
      <c r="Y97" s="11"/>
      <c r="Z97" s="11"/>
      <c r="AA97" s="11"/>
      <c r="AB97" s="11"/>
      <c r="AC97" s="11"/>
      <c r="AD97" s="11"/>
      <c r="AE97" s="11"/>
      <c r="AR97" s="203" t="s">
        <v>77</v>
      </c>
      <c r="AT97" s="204" t="s">
        <v>68</v>
      </c>
      <c r="AU97" s="204" t="s">
        <v>69</v>
      </c>
      <c r="AY97" s="203" t="s">
        <v>120</v>
      </c>
      <c r="BK97" s="205">
        <f>BK98+BK142+BK159+BK217+BK239+BK262+BK288</f>
        <v>0</v>
      </c>
    </row>
    <row r="98" s="11" customFormat="1" ht="22.8" customHeight="1">
      <c r="A98" s="11"/>
      <c r="B98" s="192"/>
      <c r="C98" s="193"/>
      <c r="D98" s="194" t="s">
        <v>68</v>
      </c>
      <c r="E98" s="229" t="s">
        <v>77</v>
      </c>
      <c r="F98" s="229" t="s">
        <v>187</v>
      </c>
      <c r="G98" s="193"/>
      <c r="H98" s="193"/>
      <c r="I98" s="196"/>
      <c r="J98" s="230">
        <f>BK98</f>
        <v>0</v>
      </c>
      <c r="K98" s="193"/>
      <c r="L98" s="198"/>
      <c r="M98" s="199"/>
      <c r="N98" s="200"/>
      <c r="O98" s="200"/>
      <c r="P98" s="201">
        <f>SUM(P99:P141)</f>
        <v>0</v>
      </c>
      <c r="Q98" s="200"/>
      <c r="R98" s="201">
        <f>SUM(R99:R141)</f>
        <v>0.55185000000000006</v>
      </c>
      <c r="S98" s="200"/>
      <c r="T98" s="202">
        <f>SUM(T99:T141)</f>
        <v>0</v>
      </c>
      <c r="U98" s="11"/>
      <c r="V98" s="11"/>
      <c r="W98" s="11"/>
      <c r="X98" s="11"/>
      <c r="Y98" s="11"/>
      <c r="Z98" s="11"/>
      <c r="AA98" s="11"/>
      <c r="AB98" s="11"/>
      <c r="AC98" s="11"/>
      <c r="AD98" s="11"/>
      <c r="AE98" s="11"/>
      <c r="AR98" s="203" t="s">
        <v>77</v>
      </c>
      <c r="AT98" s="204" t="s">
        <v>68</v>
      </c>
      <c r="AU98" s="204" t="s">
        <v>77</v>
      </c>
      <c r="AY98" s="203" t="s">
        <v>120</v>
      </c>
      <c r="BK98" s="205">
        <f>SUM(BK99:BK141)</f>
        <v>0</v>
      </c>
    </row>
    <row r="99" s="2" customFormat="1" ht="16.5" customHeight="1">
      <c r="A99" s="39"/>
      <c r="B99" s="40"/>
      <c r="C99" s="206" t="s">
        <v>77</v>
      </c>
      <c r="D99" s="206" t="s">
        <v>121</v>
      </c>
      <c r="E99" s="207" t="s">
        <v>619</v>
      </c>
      <c r="F99" s="208" t="s">
        <v>620</v>
      </c>
      <c r="G99" s="209" t="s">
        <v>582</v>
      </c>
      <c r="H99" s="210">
        <v>25</v>
      </c>
      <c r="I99" s="211"/>
      <c r="J99" s="212">
        <f>ROUND(I99*H99,2)</f>
        <v>0</v>
      </c>
      <c r="K99" s="208" t="s">
        <v>191</v>
      </c>
      <c r="L99" s="45"/>
      <c r="M99" s="213" t="s">
        <v>19</v>
      </c>
      <c r="N99" s="214" t="s">
        <v>40</v>
      </c>
      <c r="O99" s="85"/>
      <c r="P99" s="215">
        <f>O99*H99</f>
        <v>0</v>
      </c>
      <c r="Q99" s="215">
        <v>0.021930000000000002</v>
      </c>
      <c r="R99" s="215">
        <f>Q99*H99</f>
        <v>0.54825000000000002</v>
      </c>
      <c r="S99" s="215">
        <v>0</v>
      </c>
      <c r="T99" s="216">
        <f>S99*H99</f>
        <v>0</v>
      </c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R99" s="217" t="s">
        <v>119</v>
      </c>
      <c r="AT99" s="217" t="s">
        <v>121</v>
      </c>
      <c r="AU99" s="217" t="s">
        <v>79</v>
      </c>
      <c r="AY99" s="18" t="s">
        <v>120</v>
      </c>
      <c r="BE99" s="218">
        <f>IF(N99="základní",J99,0)</f>
        <v>0</v>
      </c>
      <c r="BF99" s="218">
        <f>IF(N99="snížená",J99,0)</f>
        <v>0</v>
      </c>
      <c r="BG99" s="218">
        <f>IF(N99="zákl. přenesená",J99,0)</f>
        <v>0</v>
      </c>
      <c r="BH99" s="218">
        <f>IF(N99="sníž. přenesená",J99,0)</f>
        <v>0</v>
      </c>
      <c r="BI99" s="218">
        <f>IF(N99="nulová",J99,0)</f>
        <v>0</v>
      </c>
      <c r="BJ99" s="18" t="s">
        <v>77</v>
      </c>
      <c r="BK99" s="218">
        <f>ROUND(I99*H99,2)</f>
        <v>0</v>
      </c>
      <c r="BL99" s="18" t="s">
        <v>119</v>
      </c>
      <c r="BM99" s="217" t="s">
        <v>621</v>
      </c>
    </row>
    <row r="100" s="2" customFormat="1">
      <c r="A100" s="39"/>
      <c r="B100" s="40"/>
      <c r="C100" s="41"/>
      <c r="D100" s="231" t="s">
        <v>193</v>
      </c>
      <c r="E100" s="41"/>
      <c r="F100" s="232" t="s">
        <v>622</v>
      </c>
      <c r="G100" s="41"/>
      <c r="H100" s="41"/>
      <c r="I100" s="233"/>
      <c r="J100" s="41"/>
      <c r="K100" s="41"/>
      <c r="L100" s="45"/>
      <c r="M100" s="234"/>
      <c r="N100" s="235"/>
      <c r="O100" s="85"/>
      <c r="P100" s="85"/>
      <c r="Q100" s="85"/>
      <c r="R100" s="85"/>
      <c r="S100" s="85"/>
      <c r="T100" s="86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T100" s="18" t="s">
        <v>193</v>
      </c>
      <c r="AU100" s="18" t="s">
        <v>79</v>
      </c>
    </row>
    <row r="101" s="13" customFormat="1">
      <c r="A101" s="13"/>
      <c r="B101" s="236"/>
      <c r="C101" s="237"/>
      <c r="D101" s="238" t="s">
        <v>195</v>
      </c>
      <c r="E101" s="239" t="s">
        <v>19</v>
      </c>
      <c r="F101" s="240" t="s">
        <v>623</v>
      </c>
      <c r="G101" s="237"/>
      <c r="H101" s="241">
        <v>25</v>
      </c>
      <c r="I101" s="242"/>
      <c r="J101" s="237"/>
      <c r="K101" s="237"/>
      <c r="L101" s="243"/>
      <c r="M101" s="244"/>
      <c r="N101" s="245"/>
      <c r="O101" s="245"/>
      <c r="P101" s="245"/>
      <c r="Q101" s="245"/>
      <c r="R101" s="245"/>
      <c r="S101" s="245"/>
      <c r="T101" s="246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47" t="s">
        <v>195</v>
      </c>
      <c r="AU101" s="247" t="s">
        <v>79</v>
      </c>
      <c r="AV101" s="13" t="s">
        <v>79</v>
      </c>
      <c r="AW101" s="13" t="s">
        <v>31</v>
      </c>
      <c r="AX101" s="13" t="s">
        <v>77</v>
      </c>
      <c r="AY101" s="247" t="s">
        <v>120</v>
      </c>
    </row>
    <row r="102" s="2" customFormat="1" ht="16.5" customHeight="1">
      <c r="A102" s="39"/>
      <c r="B102" s="40"/>
      <c r="C102" s="206" t="s">
        <v>79</v>
      </c>
      <c r="D102" s="206" t="s">
        <v>121</v>
      </c>
      <c r="E102" s="207" t="s">
        <v>197</v>
      </c>
      <c r="F102" s="208" t="s">
        <v>198</v>
      </c>
      <c r="G102" s="209" t="s">
        <v>199</v>
      </c>
      <c r="H102" s="210">
        <v>120</v>
      </c>
      <c r="I102" s="211"/>
      <c r="J102" s="212">
        <f>ROUND(I102*H102,2)</f>
        <v>0</v>
      </c>
      <c r="K102" s="208" t="s">
        <v>191</v>
      </c>
      <c r="L102" s="45"/>
      <c r="M102" s="213" t="s">
        <v>19</v>
      </c>
      <c r="N102" s="214" t="s">
        <v>40</v>
      </c>
      <c r="O102" s="85"/>
      <c r="P102" s="215">
        <f>O102*H102</f>
        <v>0</v>
      </c>
      <c r="Q102" s="215">
        <v>3.0000000000000001E-05</v>
      </c>
      <c r="R102" s="215">
        <f>Q102*H102</f>
        <v>0.0035999999999999999</v>
      </c>
      <c r="S102" s="215">
        <v>0</v>
      </c>
      <c r="T102" s="216">
        <f>S102*H102</f>
        <v>0</v>
      </c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R102" s="217" t="s">
        <v>119</v>
      </c>
      <c r="AT102" s="217" t="s">
        <v>121</v>
      </c>
      <c r="AU102" s="217" t="s">
        <v>79</v>
      </c>
      <c r="AY102" s="18" t="s">
        <v>120</v>
      </c>
      <c r="BE102" s="218">
        <f>IF(N102="základní",J102,0)</f>
        <v>0</v>
      </c>
      <c r="BF102" s="218">
        <f>IF(N102="snížená",J102,0)</f>
        <v>0</v>
      </c>
      <c r="BG102" s="218">
        <f>IF(N102="zákl. přenesená",J102,0)</f>
        <v>0</v>
      </c>
      <c r="BH102" s="218">
        <f>IF(N102="sníž. přenesená",J102,0)</f>
        <v>0</v>
      </c>
      <c r="BI102" s="218">
        <f>IF(N102="nulová",J102,0)</f>
        <v>0</v>
      </c>
      <c r="BJ102" s="18" t="s">
        <v>77</v>
      </c>
      <c r="BK102" s="218">
        <f>ROUND(I102*H102,2)</f>
        <v>0</v>
      </c>
      <c r="BL102" s="18" t="s">
        <v>119</v>
      </c>
      <c r="BM102" s="217" t="s">
        <v>624</v>
      </c>
    </row>
    <row r="103" s="2" customFormat="1">
      <c r="A103" s="39"/>
      <c r="B103" s="40"/>
      <c r="C103" s="41"/>
      <c r="D103" s="231" t="s">
        <v>193</v>
      </c>
      <c r="E103" s="41"/>
      <c r="F103" s="232" t="s">
        <v>201</v>
      </c>
      <c r="G103" s="41"/>
      <c r="H103" s="41"/>
      <c r="I103" s="233"/>
      <c r="J103" s="41"/>
      <c r="K103" s="41"/>
      <c r="L103" s="45"/>
      <c r="M103" s="234"/>
      <c r="N103" s="235"/>
      <c r="O103" s="85"/>
      <c r="P103" s="85"/>
      <c r="Q103" s="85"/>
      <c r="R103" s="85"/>
      <c r="S103" s="85"/>
      <c r="T103" s="86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T103" s="18" t="s">
        <v>193</v>
      </c>
      <c r="AU103" s="18" t="s">
        <v>79</v>
      </c>
    </row>
    <row r="104" s="13" customFormat="1">
      <c r="A104" s="13"/>
      <c r="B104" s="236"/>
      <c r="C104" s="237"/>
      <c r="D104" s="238" t="s">
        <v>195</v>
      </c>
      <c r="E104" s="239" t="s">
        <v>19</v>
      </c>
      <c r="F104" s="240" t="s">
        <v>625</v>
      </c>
      <c r="G104" s="237"/>
      <c r="H104" s="241">
        <v>120</v>
      </c>
      <c r="I104" s="242"/>
      <c r="J104" s="237"/>
      <c r="K104" s="237"/>
      <c r="L104" s="243"/>
      <c r="M104" s="244"/>
      <c r="N104" s="245"/>
      <c r="O104" s="245"/>
      <c r="P104" s="245"/>
      <c r="Q104" s="245"/>
      <c r="R104" s="245"/>
      <c r="S104" s="245"/>
      <c r="T104" s="246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47" t="s">
        <v>195</v>
      </c>
      <c r="AU104" s="247" t="s">
        <v>79</v>
      </c>
      <c r="AV104" s="13" t="s">
        <v>79</v>
      </c>
      <c r="AW104" s="13" t="s">
        <v>31</v>
      </c>
      <c r="AX104" s="13" t="s">
        <v>77</v>
      </c>
      <c r="AY104" s="247" t="s">
        <v>120</v>
      </c>
    </row>
    <row r="105" s="2" customFormat="1" ht="24.15" customHeight="1">
      <c r="A105" s="39"/>
      <c r="B105" s="40"/>
      <c r="C105" s="206" t="s">
        <v>130</v>
      </c>
      <c r="D105" s="206" t="s">
        <v>121</v>
      </c>
      <c r="E105" s="207" t="s">
        <v>203</v>
      </c>
      <c r="F105" s="208" t="s">
        <v>204</v>
      </c>
      <c r="G105" s="209" t="s">
        <v>205</v>
      </c>
      <c r="H105" s="210">
        <v>45</v>
      </c>
      <c r="I105" s="211"/>
      <c r="J105" s="212">
        <f>ROUND(I105*H105,2)</f>
        <v>0</v>
      </c>
      <c r="K105" s="208" t="s">
        <v>191</v>
      </c>
      <c r="L105" s="45"/>
      <c r="M105" s="213" t="s">
        <v>19</v>
      </c>
      <c r="N105" s="214" t="s">
        <v>40</v>
      </c>
      <c r="O105" s="85"/>
      <c r="P105" s="215">
        <f>O105*H105</f>
        <v>0</v>
      </c>
      <c r="Q105" s="215">
        <v>0</v>
      </c>
      <c r="R105" s="215">
        <f>Q105*H105</f>
        <v>0</v>
      </c>
      <c r="S105" s="215">
        <v>0</v>
      </c>
      <c r="T105" s="216">
        <f>S105*H105</f>
        <v>0</v>
      </c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R105" s="217" t="s">
        <v>119</v>
      </c>
      <c r="AT105" s="217" t="s">
        <v>121</v>
      </c>
      <c r="AU105" s="217" t="s">
        <v>79</v>
      </c>
      <c r="AY105" s="18" t="s">
        <v>120</v>
      </c>
      <c r="BE105" s="218">
        <f>IF(N105="základní",J105,0)</f>
        <v>0</v>
      </c>
      <c r="BF105" s="218">
        <f>IF(N105="snížená",J105,0)</f>
        <v>0</v>
      </c>
      <c r="BG105" s="218">
        <f>IF(N105="zákl. přenesená",J105,0)</f>
        <v>0</v>
      </c>
      <c r="BH105" s="218">
        <f>IF(N105="sníž. přenesená",J105,0)</f>
        <v>0</v>
      </c>
      <c r="BI105" s="218">
        <f>IF(N105="nulová",J105,0)</f>
        <v>0</v>
      </c>
      <c r="BJ105" s="18" t="s">
        <v>77</v>
      </c>
      <c r="BK105" s="218">
        <f>ROUND(I105*H105,2)</f>
        <v>0</v>
      </c>
      <c r="BL105" s="18" t="s">
        <v>119</v>
      </c>
      <c r="BM105" s="217" t="s">
        <v>626</v>
      </c>
    </row>
    <row r="106" s="2" customFormat="1">
      <c r="A106" s="39"/>
      <c r="B106" s="40"/>
      <c r="C106" s="41"/>
      <c r="D106" s="231" t="s">
        <v>193</v>
      </c>
      <c r="E106" s="41"/>
      <c r="F106" s="232" t="s">
        <v>207</v>
      </c>
      <c r="G106" s="41"/>
      <c r="H106" s="41"/>
      <c r="I106" s="233"/>
      <c r="J106" s="41"/>
      <c r="K106" s="41"/>
      <c r="L106" s="45"/>
      <c r="M106" s="234"/>
      <c r="N106" s="235"/>
      <c r="O106" s="85"/>
      <c r="P106" s="85"/>
      <c r="Q106" s="85"/>
      <c r="R106" s="85"/>
      <c r="S106" s="85"/>
      <c r="T106" s="86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T106" s="18" t="s">
        <v>193</v>
      </c>
      <c r="AU106" s="18" t="s">
        <v>79</v>
      </c>
    </row>
    <row r="107" s="13" customFormat="1">
      <c r="A107" s="13"/>
      <c r="B107" s="236"/>
      <c r="C107" s="237"/>
      <c r="D107" s="238" t="s">
        <v>195</v>
      </c>
      <c r="E107" s="239" t="s">
        <v>19</v>
      </c>
      <c r="F107" s="240" t="s">
        <v>507</v>
      </c>
      <c r="G107" s="237"/>
      <c r="H107" s="241">
        <v>45</v>
      </c>
      <c r="I107" s="242"/>
      <c r="J107" s="237"/>
      <c r="K107" s="237"/>
      <c r="L107" s="243"/>
      <c r="M107" s="244"/>
      <c r="N107" s="245"/>
      <c r="O107" s="245"/>
      <c r="P107" s="245"/>
      <c r="Q107" s="245"/>
      <c r="R107" s="245"/>
      <c r="S107" s="245"/>
      <c r="T107" s="246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47" t="s">
        <v>195</v>
      </c>
      <c r="AU107" s="247" t="s">
        <v>79</v>
      </c>
      <c r="AV107" s="13" t="s">
        <v>79</v>
      </c>
      <c r="AW107" s="13" t="s">
        <v>31</v>
      </c>
      <c r="AX107" s="13" t="s">
        <v>77</v>
      </c>
      <c r="AY107" s="247" t="s">
        <v>120</v>
      </c>
    </row>
    <row r="108" s="2" customFormat="1" ht="21.75" customHeight="1">
      <c r="A108" s="39"/>
      <c r="B108" s="40"/>
      <c r="C108" s="206" t="s">
        <v>119</v>
      </c>
      <c r="D108" s="206" t="s">
        <v>121</v>
      </c>
      <c r="E108" s="207" t="s">
        <v>627</v>
      </c>
      <c r="F108" s="208" t="s">
        <v>628</v>
      </c>
      <c r="G108" s="209" t="s">
        <v>211</v>
      </c>
      <c r="H108" s="210">
        <v>23.5</v>
      </c>
      <c r="I108" s="211"/>
      <c r="J108" s="212">
        <f>ROUND(I108*H108,2)</f>
        <v>0</v>
      </c>
      <c r="K108" s="208" t="s">
        <v>191</v>
      </c>
      <c r="L108" s="45"/>
      <c r="M108" s="213" t="s">
        <v>19</v>
      </c>
      <c r="N108" s="214" t="s">
        <v>40</v>
      </c>
      <c r="O108" s="85"/>
      <c r="P108" s="215">
        <f>O108*H108</f>
        <v>0</v>
      </c>
      <c r="Q108" s="215">
        <v>0</v>
      </c>
      <c r="R108" s="215">
        <f>Q108*H108</f>
        <v>0</v>
      </c>
      <c r="S108" s="215">
        <v>0</v>
      </c>
      <c r="T108" s="216">
        <f>S108*H108</f>
        <v>0</v>
      </c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R108" s="217" t="s">
        <v>119</v>
      </c>
      <c r="AT108" s="217" t="s">
        <v>121</v>
      </c>
      <c r="AU108" s="217" t="s">
        <v>79</v>
      </c>
      <c r="AY108" s="18" t="s">
        <v>120</v>
      </c>
      <c r="BE108" s="218">
        <f>IF(N108="základní",J108,0)</f>
        <v>0</v>
      </c>
      <c r="BF108" s="218">
        <f>IF(N108="snížená",J108,0)</f>
        <v>0</v>
      </c>
      <c r="BG108" s="218">
        <f>IF(N108="zákl. přenesená",J108,0)</f>
        <v>0</v>
      </c>
      <c r="BH108" s="218">
        <f>IF(N108="sníž. přenesená",J108,0)</f>
        <v>0</v>
      </c>
      <c r="BI108" s="218">
        <f>IF(N108="nulová",J108,0)</f>
        <v>0</v>
      </c>
      <c r="BJ108" s="18" t="s">
        <v>77</v>
      </c>
      <c r="BK108" s="218">
        <f>ROUND(I108*H108,2)</f>
        <v>0</v>
      </c>
      <c r="BL108" s="18" t="s">
        <v>119</v>
      </c>
      <c r="BM108" s="217" t="s">
        <v>629</v>
      </c>
    </row>
    <row r="109" s="2" customFormat="1">
      <c r="A109" s="39"/>
      <c r="B109" s="40"/>
      <c r="C109" s="41"/>
      <c r="D109" s="231" t="s">
        <v>193</v>
      </c>
      <c r="E109" s="41"/>
      <c r="F109" s="232" t="s">
        <v>630</v>
      </c>
      <c r="G109" s="41"/>
      <c r="H109" s="41"/>
      <c r="I109" s="233"/>
      <c r="J109" s="41"/>
      <c r="K109" s="41"/>
      <c r="L109" s="45"/>
      <c r="M109" s="234"/>
      <c r="N109" s="235"/>
      <c r="O109" s="85"/>
      <c r="P109" s="85"/>
      <c r="Q109" s="85"/>
      <c r="R109" s="85"/>
      <c r="S109" s="85"/>
      <c r="T109" s="86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T109" s="18" t="s">
        <v>193</v>
      </c>
      <c r="AU109" s="18" t="s">
        <v>79</v>
      </c>
    </row>
    <row r="110" s="13" customFormat="1">
      <c r="A110" s="13"/>
      <c r="B110" s="236"/>
      <c r="C110" s="237"/>
      <c r="D110" s="238" t="s">
        <v>195</v>
      </c>
      <c r="E110" s="239" t="s">
        <v>19</v>
      </c>
      <c r="F110" s="240" t="s">
        <v>631</v>
      </c>
      <c r="G110" s="237"/>
      <c r="H110" s="241">
        <v>23.5</v>
      </c>
      <c r="I110" s="242"/>
      <c r="J110" s="237"/>
      <c r="K110" s="237"/>
      <c r="L110" s="243"/>
      <c r="M110" s="244"/>
      <c r="N110" s="245"/>
      <c r="O110" s="245"/>
      <c r="P110" s="245"/>
      <c r="Q110" s="245"/>
      <c r="R110" s="245"/>
      <c r="S110" s="245"/>
      <c r="T110" s="246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47" t="s">
        <v>195</v>
      </c>
      <c r="AU110" s="247" t="s">
        <v>79</v>
      </c>
      <c r="AV110" s="13" t="s">
        <v>79</v>
      </c>
      <c r="AW110" s="13" t="s">
        <v>31</v>
      </c>
      <c r="AX110" s="13" t="s">
        <v>77</v>
      </c>
      <c r="AY110" s="247" t="s">
        <v>120</v>
      </c>
    </row>
    <row r="111" s="2" customFormat="1" ht="16.5" customHeight="1">
      <c r="A111" s="39"/>
      <c r="B111" s="40"/>
      <c r="C111" s="206" t="s">
        <v>137</v>
      </c>
      <c r="D111" s="206" t="s">
        <v>121</v>
      </c>
      <c r="E111" s="207" t="s">
        <v>632</v>
      </c>
      <c r="F111" s="208" t="s">
        <v>633</v>
      </c>
      <c r="G111" s="209" t="s">
        <v>211</v>
      </c>
      <c r="H111" s="210">
        <v>67.599999999999994</v>
      </c>
      <c r="I111" s="211"/>
      <c r="J111" s="212">
        <f>ROUND(I111*H111,2)</f>
        <v>0</v>
      </c>
      <c r="K111" s="208" t="s">
        <v>191</v>
      </c>
      <c r="L111" s="45"/>
      <c r="M111" s="213" t="s">
        <v>19</v>
      </c>
      <c r="N111" s="214" t="s">
        <v>40</v>
      </c>
      <c r="O111" s="85"/>
      <c r="P111" s="215">
        <f>O111*H111</f>
        <v>0</v>
      </c>
      <c r="Q111" s="215">
        <v>0</v>
      </c>
      <c r="R111" s="215">
        <f>Q111*H111</f>
        <v>0</v>
      </c>
      <c r="S111" s="215">
        <v>0</v>
      </c>
      <c r="T111" s="216">
        <f>S111*H111</f>
        <v>0</v>
      </c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R111" s="217" t="s">
        <v>119</v>
      </c>
      <c r="AT111" s="217" t="s">
        <v>121</v>
      </c>
      <c r="AU111" s="217" t="s">
        <v>79</v>
      </c>
      <c r="AY111" s="18" t="s">
        <v>120</v>
      </c>
      <c r="BE111" s="218">
        <f>IF(N111="základní",J111,0)</f>
        <v>0</v>
      </c>
      <c r="BF111" s="218">
        <f>IF(N111="snížená",J111,0)</f>
        <v>0</v>
      </c>
      <c r="BG111" s="218">
        <f>IF(N111="zákl. přenesená",J111,0)</f>
        <v>0</v>
      </c>
      <c r="BH111" s="218">
        <f>IF(N111="sníž. přenesená",J111,0)</f>
        <v>0</v>
      </c>
      <c r="BI111" s="218">
        <f>IF(N111="nulová",J111,0)</f>
        <v>0</v>
      </c>
      <c r="BJ111" s="18" t="s">
        <v>77</v>
      </c>
      <c r="BK111" s="218">
        <f>ROUND(I111*H111,2)</f>
        <v>0</v>
      </c>
      <c r="BL111" s="18" t="s">
        <v>119</v>
      </c>
      <c r="BM111" s="217" t="s">
        <v>634</v>
      </c>
    </row>
    <row r="112" s="2" customFormat="1">
      <c r="A112" s="39"/>
      <c r="B112" s="40"/>
      <c r="C112" s="41"/>
      <c r="D112" s="231" t="s">
        <v>193</v>
      </c>
      <c r="E112" s="41"/>
      <c r="F112" s="232" t="s">
        <v>635</v>
      </c>
      <c r="G112" s="41"/>
      <c r="H112" s="41"/>
      <c r="I112" s="233"/>
      <c r="J112" s="41"/>
      <c r="K112" s="41"/>
      <c r="L112" s="45"/>
      <c r="M112" s="234"/>
      <c r="N112" s="235"/>
      <c r="O112" s="85"/>
      <c r="P112" s="85"/>
      <c r="Q112" s="85"/>
      <c r="R112" s="85"/>
      <c r="S112" s="85"/>
      <c r="T112" s="86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T112" s="18" t="s">
        <v>193</v>
      </c>
      <c r="AU112" s="18" t="s">
        <v>79</v>
      </c>
    </row>
    <row r="113" s="13" customFormat="1">
      <c r="A113" s="13"/>
      <c r="B113" s="236"/>
      <c r="C113" s="237"/>
      <c r="D113" s="238" t="s">
        <v>195</v>
      </c>
      <c r="E113" s="239" t="s">
        <v>19</v>
      </c>
      <c r="F113" s="240" t="s">
        <v>636</v>
      </c>
      <c r="G113" s="237"/>
      <c r="H113" s="241">
        <v>67.599999999999994</v>
      </c>
      <c r="I113" s="242"/>
      <c r="J113" s="237"/>
      <c r="K113" s="237"/>
      <c r="L113" s="243"/>
      <c r="M113" s="244"/>
      <c r="N113" s="245"/>
      <c r="O113" s="245"/>
      <c r="P113" s="245"/>
      <c r="Q113" s="245"/>
      <c r="R113" s="245"/>
      <c r="S113" s="245"/>
      <c r="T113" s="246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47" t="s">
        <v>195</v>
      </c>
      <c r="AU113" s="247" t="s">
        <v>79</v>
      </c>
      <c r="AV113" s="13" t="s">
        <v>79</v>
      </c>
      <c r="AW113" s="13" t="s">
        <v>31</v>
      </c>
      <c r="AX113" s="13" t="s">
        <v>77</v>
      </c>
      <c r="AY113" s="247" t="s">
        <v>120</v>
      </c>
    </row>
    <row r="114" s="2" customFormat="1" ht="24.15" customHeight="1">
      <c r="A114" s="39"/>
      <c r="B114" s="40"/>
      <c r="C114" s="206" t="s">
        <v>141</v>
      </c>
      <c r="D114" s="206" t="s">
        <v>121</v>
      </c>
      <c r="E114" s="207" t="s">
        <v>637</v>
      </c>
      <c r="F114" s="208" t="s">
        <v>638</v>
      </c>
      <c r="G114" s="209" t="s">
        <v>211</v>
      </c>
      <c r="H114" s="210">
        <v>7.0640000000000001</v>
      </c>
      <c r="I114" s="211"/>
      <c r="J114" s="212">
        <f>ROUND(I114*H114,2)</f>
        <v>0</v>
      </c>
      <c r="K114" s="208" t="s">
        <v>191</v>
      </c>
      <c r="L114" s="45"/>
      <c r="M114" s="213" t="s">
        <v>19</v>
      </c>
      <c r="N114" s="214" t="s">
        <v>40</v>
      </c>
      <c r="O114" s="85"/>
      <c r="P114" s="215">
        <f>O114*H114</f>
        <v>0</v>
      </c>
      <c r="Q114" s="215">
        <v>0</v>
      </c>
      <c r="R114" s="215">
        <f>Q114*H114</f>
        <v>0</v>
      </c>
      <c r="S114" s="215">
        <v>0</v>
      </c>
      <c r="T114" s="216">
        <f>S114*H114</f>
        <v>0</v>
      </c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R114" s="217" t="s">
        <v>119</v>
      </c>
      <c r="AT114" s="217" t="s">
        <v>121</v>
      </c>
      <c r="AU114" s="217" t="s">
        <v>79</v>
      </c>
      <c r="AY114" s="18" t="s">
        <v>120</v>
      </c>
      <c r="BE114" s="218">
        <f>IF(N114="základní",J114,0)</f>
        <v>0</v>
      </c>
      <c r="BF114" s="218">
        <f>IF(N114="snížená",J114,0)</f>
        <v>0</v>
      </c>
      <c r="BG114" s="218">
        <f>IF(N114="zákl. přenesená",J114,0)</f>
        <v>0</v>
      </c>
      <c r="BH114" s="218">
        <f>IF(N114="sníž. přenesená",J114,0)</f>
        <v>0</v>
      </c>
      <c r="BI114" s="218">
        <f>IF(N114="nulová",J114,0)</f>
        <v>0</v>
      </c>
      <c r="BJ114" s="18" t="s">
        <v>77</v>
      </c>
      <c r="BK114" s="218">
        <f>ROUND(I114*H114,2)</f>
        <v>0</v>
      </c>
      <c r="BL114" s="18" t="s">
        <v>119</v>
      </c>
      <c r="BM114" s="217" t="s">
        <v>639</v>
      </c>
    </row>
    <row r="115" s="2" customFormat="1">
      <c r="A115" s="39"/>
      <c r="B115" s="40"/>
      <c r="C115" s="41"/>
      <c r="D115" s="231" t="s">
        <v>193</v>
      </c>
      <c r="E115" s="41"/>
      <c r="F115" s="232" t="s">
        <v>640</v>
      </c>
      <c r="G115" s="41"/>
      <c r="H115" s="41"/>
      <c r="I115" s="233"/>
      <c r="J115" s="41"/>
      <c r="K115" s="41"/>
      <c r="L115" s="45"/>
      <c r="M115" s="234"/>
      <c r="N115" s="235"/>
      <c r="O115" s="85"/>
      <c r="P115" s="85"/>
      <c r="Q115" s="85"/>
      <c r="R115" s="85"/>
      <c r="S115" s="85"/>
      <c r="T115" s="86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T115" s="18" t="s">
        <v>193</v>
      </c>
      <c r="AU115" s="18" t="s">
        <v>79</v>
      </c>
    </row>
    <row r="116" s="13" customFormat="1">
      <c r="A116" s="13"/>
      <c r="B116" s="236"/>
      <c r="C116" s="237"/>
      <c r="D116" s="238" t="s">
        <v>195</v>
      </c>
      <c r="E116" s="239" t="s">
        <v>19</v>
      </c>
      <c r="F116" s="240" t="s">
        <v>641</v>
      </c>
      <c r="G116" s="237"/>
      <c r="H116" s="241">
        <v>2.6000000000000001</v>
      </c>
      <c r="I116" s="242"/>
      <c r="J116" s="237"/>
      <c r="K116" s="237"/>
      <c r="L116" s="243"/>
      <c r="M116" s="244"/>
      <c r="N116" s="245"/>
      <c r="O116" s="245"/>
      <c r="P116" s="245"/>
      <c r="Q116" s="245"/>
      <c r="R116" s="245"/>
      <c r="S116" s="245"/>
      <c r="T116" s="246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47" t="s">
        <v>195</v>
      </c>
      <c r="AU116" s="247" t="s">
        <v>79</v>
      </c>
      <c r="AV116" s="13" t="s">
        <v>79</v>
      </c>
      <c r="AW116" s="13" t="s">
        <v>31</v>
      </c>
      <c r="AX116" s="13" t="s">
        <v>69</v>
      </c>
      <c r="AY116" s="247" t="s">
        <v>120</v>
      </c>
    </row>
    <row r="117" s="13" customFormat="1">
      <c r="A117" s="13"/>
      <c r="B117" s="236"/>
      <c r="C117" s="237"/>
      <c r="D117" s="238" t="s">
        <v>195</v>
      </c>
      <c r="E117" s="239" t="s">
        <v>19</v>
      </c>
      <c r="F117" s="240" t="s">
        <v>642</v>
      </c>
      <c r="G117" s="237"/>
      <c r="H117" s="241">
        <v>4.4640000000000004</v>
      </c>
      <c r="I117" s="242"/>
      <c r="J117" s="237"/>
      <c r="K117" s="237"/>
      <c r="L117" s="243"/>
      <c r="M117" s="244"/>
      <c r="N117" s="245"/>
      <c r="O117" s="245"/>
      <c r="P117" s="245"/>
      <c r="Q117" s="245"/>
      <c r="R117" s="245"/>
      <c r="S117" s="245"/>
      <c r="T117" s="246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47" t="s">
        <v>195</v>
      </c>
      <c r="AU117" s="247" t="s">
        <v>79</v>
      </c>
      <c r="AV117" s="13" t="s">
        <v>79</v>
      </c>
      <c r="AW117" s="13" t="s">
        <v>31</v>
      </c>
      <c r="AX117" s="13" t="s">
        <v>69</v>
      </c>
      <c r="AY117" s="247" t="s">
        <v>120</v>
      </c>
    </row>
    <row r="118" s="14" customFormat="1">
      <c r="A118" s="14"/>
      <c r="B118" s="251"/>
      <c r="C118" s="252"/>
      <c r="D118" s="238" t="s">
        <v>195</v>
      </c>
      <c r="E118" s="253" t="s">
        <v>19</v>
      </c>
      <c r="F118" s="254" t="s">
        <v>347</v>
      </c>
      <c r="G118" s="252"/>
      <c r="H118" s="255">
        <v>7.0640000000000001</v>
      </c>
      <c r="I118" s="256"/>
      <c r="J118" s="252"/>
      <c r="K118" s="252"/>
      <c r="L118" s="257"/>
      <c r="M118" s="258"/>
      <c r="N118" s="259"/>
      <c r="O118" s="259"/>
      <c r="P118" s="259"/>
      <c r="Q118" s="259"/>
      <c r="R118" s="259"/>
      <c r="S118" s="259"/>
      <c r="T118" s="260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T118" s="261" t="s">
        <v>195</v>
      </c>
      <c r="AU118" s="261" t="s">
        <v>79</v>
      </c>
      <c r="AV118" s="14" t="s">
        <v>119</v>
      </c>
      <c r="AW118" s="14" t="s">
        <v>31</v>
      </c>
      <c r="AX118" s="14" t="s">
        <v>77</v>
      </c>
      <c r="AY118" s="261" t="s">
        <v>120</v>
      </c>
    </row>
    <row r="119" s="2" customFormat="1" ht="37.8" customHeight="1">
      <c r="A119" s="39"/>
      <c r="B119" s="40"/>
      <c r="C119" s="206" t="s">
        <v>145</v>
      </c>
      <c r="D119" s="206" t="s">
        <v>121</v>
      </c>
      <c r="E119" s="207" t="s">
        <v>229</v>
      </c>
      <c r="F119" s="208" t="s">
        <v>230</v>
      </c>
      <c r="G119" s="209" t="s">
        <v>211</v>
      </c>
      <c r="H119" s="210">
        <v>23.5</v>
      </c>
      <c r="I119" s="211"/>
      <c r="J119" s="212">
        <f>ROUND(I119*H119,2)</f>
        <v>0</v>
      </c>
      <c r="K119" s="208" t="s">
        <v>191</v>
      </c>
      <c r="L119" s="45"/>
      <c r="M119" s="213" t="s">
        <v>19</v>
      </c>
      <c r="N119" s="214" t="s">
        <v>40</v>
      </c>
      <c r="O119" s="85"/>
      <c r="P119" s="215">
        <f>O119*H119</f>
        <v>0</v>
      </c>
      <c r="Q119" s="215">
        <v>0</v>
      </c>
      <c r="R119" s="215">
        <f>Q119*H119</f>
        <v>0</v>
      </c>
      <c r="S119" s="215">
        <v>0</v>
      </c>
      <c r="T119" s="216">
        <f>S119*H119</f>
        <v>0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R119" s="217" t="s">
        <v>119</v>
      </c>
      <c r="AT119" s="217" t="s">
        <v>121</v>
      </c>
      <c r="AU119" s="217" t="s">
        <v>79</v>
      </c>
      <c r="AY119" s="18" t="s">
        <v>120</v>
      </c>
      <c r="BE119" s="218">
        <f>IF(N119="základní",J119,0)</f>
        <v>0</v>
      </c>
      <c r="BF119" s="218">
        <f>IF(N119="snížená",J119,0)</f>
        <v>0</v>
      </c>
      <c r="BG119" s="218">
        <f>IF(N119="zákl. přenesená",J119,0)</f>
        <v>0</v>
      </c>
      <c r="BH119" s="218">
        <f>IF(N119="sníž. přenesená",J119,0)</f>
        <v>0</v>
      </c>
      <c r="BI119" s="218">
        <f>IF(N119="nulová",J119,0)</f>
        <v>0</v>
      </c>
      <c r="BJ119" s="18" t="s">
        <v>77</v>
      </c>
      <c r="BK119" s="218">
        <f>ROUND(I119*H119,2)</f>
        <v>0</v>
      </c>
      <c r="BL119" s="18" t="s">
        <v>119</v>
      </c>
      <c r="BM119" s="217" t="s">
        <v>643</v>
      </c>
    </row>
    <row r="120" s="2" customFormat="1">
      <c r="A120" s="39"/>
      <c r="B120" s="40"/>
      <c r="C120" s="41"/>
      <c r="D120" s="231" t="s">
        <v>193</v>
      </c>
      <c r="E120" s="41"/>
      <c r="F120" s="232" t="s">
        <v>232</v>
      </c>
      <c r="G120" s="41"/>
      <c r="H120" s="41"/>
      <c r="I120" s="233"/>
      <c r="J120" s="41"/>
      <c r="K120" s="41"/>
      <c r="L120" s="45"/>
      <c r="M120" s="234"/>
      <c r="N120" s="235"/>
      <c r="O120" s="85"/>
      <c r="P120" s="85"/>
      <c r="Q120" s="85"/>
      <c r="R120" s="85"/>
      <c r="S120" s="85"/>
      <c r="T120" s="86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T120" s="18" t="s">
        <v>193</v>
      </c>
      <c r="AU120" s="18" t="s">
        <v>79</v>
      </c>
    </row>
    <row r="121" s="13" customFormat="1">
      <c r="A121" s="13"/>
      <c r="B121" s="236"/>
      <c r="C121" s="237"/>
      <c r="D121" s="238" t="s">
        <v>195</v>
      </c>
      <c r="E121" s="239" t="s">
        <v>19</v>
      </c>
      <c r="F121" s="240" t="s">
        <v>644</v>
      </c>
      <c r="G121" s="237"/>
      <c r="H121" s="241">
        <v>23.5</v>
      </c>
      <c r="I121" s="242"/>
      <c r="J121" s="237"/>
      <c r="K121" s="237"/>
      <c r="L121" s="243"/>
      <c r="M121" s="244"/>
      <c r="N121" s="245"/>
      <c r="O121" s="245"/>
      <c r="P121" s="245"/>
      <c r="Q121" s="245"/>
      <c r="R121" s="245"/>
      <c r="S121" s="245"/>
      <c r="T121" s="246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47" t="s">
        <v>195</v>
      </c>
      <c r="AU121" s="247" t="s">
        <v>79</v>
      </c>
      <c r="AV121" s="13" t="s">
        <v>79</v>
      </c>
      <c r="AW121" s="13" t="s">
        <v>31</v>
      </c>
      <c r="AX121" s="13" t="s">
        <v>77</v>
      </c>
      <c r="AY121" s="247" t="s">
        <v>120</v>
      </c>
    </row>
    <row r="122" s="2" customFormat="1" ht="37.8" customHeight="1">
      <c r="A122" s="39"/>
      <c r="B122" s="40"/>
      <c r="C122" s="206" t="s">
        <v>149</v>
      </c>
      <c r="D122" s="206" t="s">
        <v>121</v>
      </c>
      <c r="E122" s="207" t="s">
        <v>645</v>
      </c>
      <c r="F122" s="208" t="s">
        <v>646</v>
      </c>
      <c r="G122" s="209" t="s">
        <v>211</v>
      </c>
      <c r="H122" s="210">
        <v>74.664000000000001</v>
      </c>
      <c r="I122" s="211"/>
      <c r="J122" s="212">
        <f>ROUND(I122*H122,2)</f>
        <v>0</v>
      </c>
      <c r="K122" s="208" t="s">
        <v>191</v>
      </c>
      <c r="L122" s="45"/>
      <c r="M122" s="213" t="s">
        <v>19</v>
      </c>
      <c r="N122" s="214" t="s">
        <v>40</v>
      </c>
      <c r="O122" s="85"/>
      <c r="P122" s="215">
        <f>O122*H122</f>
        <v>0</v>
      </c>
      <c r="Q122" s="215">
        <v>0</v>
      </c>
      <c r="R122" s="215">
        <f>Q122*H122</f>
        <v>0</v>
      </c>
      <c r="S122" s="215">
        <v>0</v>
      </c>
      <c r="T122" s="216">
        <f>S122*H122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17" t="s">
        <v>119</v>
      </c>
      <c r="AT122" s="217" t="s">
        <v>121</v>
      </c>
      <c r="AU122" s="217" t="s">
        <v>79</v>
      </c>
      <c r="AY122" s="18" t="s">
        <v>120</v>
      </c>
      <c r="BE122" s="218">
        <f>IF(N122="základní",J122,0)</f>
        <v>0</v>
      </c>
      <c r="BF122" s="218">
        <f>IF(N122="snížená",J122,0)</f>
        <v>0</v>
      </c>
      <c r="BG122" s="218">
        <f>IF(N122="zákl. přenesená",J122,0)</f>
        <v>0</v>
      </c>
      <c r="BH122" s="218">
        <f>IF(N122="sníž. přenesená",J122,0)</f>
        <v>0</v>
      </c>
      <c r="BI122" s="218">
        <f>IF(N122="nulová",J122,0)</f>
        <v>0</v>
      </c>
      <c r="BJ122" s="18" t="s">
        <v>77</v>
      </c>
      <c r="BK122" s="218">
        <f>ROUND(I122*H122,2)</f>
        <v>0</v>
      </c>
      <c r="BL122" s="18" t="s">
        <v>119</v>
      </c>
      <c r="BM122" s="217" t="s">
        <v>647</v>
      </c>
    </row>
    <row r="123" s="2" customFormat="1">
      <c r="A123" s="39"/>
      <c r="B123" s="40"/>
      <c r="C123" s="41"/>
      <c r="D123" s="231" t="s">
        <v>193</v>
      </c>
      <c r="E123" s="41"/>
      <c r="F123" s="232" t="s">
        <v>648</v>
      </c>
      <c r="G123" s="41"/>
      <c r="H123" s="41"/>
      <c r="I123" s="233"/>
      <c r="J123" s="41"/>
      <c r="K123" s="41"/>
      <c r="L123" s="45"/>
      <c r="M123" s="234"/>
      <c r="N123" s="235"/>
      <c r="O123" s="85"/>
      <c r="P123" s="85"/>
      <c r="Q123" s="85"/>
      <c r="R123" s="85"/>
      <c r="S123" s="85"/>
      <c r="T123" s="86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T123" s="18" t="s">
        <v>193</v>
      </c>
      <c r="AU123" s="18" t="s">
        <v>79</v>
      </c>
    </row>
    <row r="124" s="13" customFormat="1">
      <c r="A124" s="13"/>
      <c r="B124" s="236"/>
      <c r="C124" s="237"/>
      <c r="D124" s="238" t="s">
        <v>195</v>
      </c>
      <c r="E124" s="239" t="s">
        <v>19</v>
      </c>
      <c r="F124" s="240" t="s">
        <v>649</v>
      </c>
      <c r="G124" s="237"/>
      <c r="H124" s="241">
        <v>74.664000000000001</v>
      </c>
      <c r="I124" s="242"/>
      <c r="J124" s="237"/>
      <c r="K124" s="237"/>
      <c r="L124" s="243"/>
      <c r="M124" s="244"/>
      <c r="N124" s="245"/>
      <c r="O124" s="245"/>
      <c r="P124" s="245"/>
      <c r="Q124" s="245"/>
      <c r="R124" s="245"/>
      <c r="S124" s="245"/>
      <c r="T124" s="246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47" t="s">
        <v>195</v>
      </c>
      <c r="AU124" s="247" t="s">
        <v>79</v>
      </c>
      <c r="AV124" s="13" t="s">
        <v>79</v>
      </c>
      <c r="AW124" s="13" t="s">
        <v>31</v>
      </c>
      <c r="AX124" s="13" t="s">
        <v>77</v>
      </c>
      <c r="AY124" s="247" t="s">
        <v>120</v>
      </c>
    </row>
    <row r="125" s="2" customFormat="1" ht="24.15" customHeight="1">
      <c r="A125" s="39"/>
      <c r="B125" s="40"/>
      <c r="C125" s="206" t="s">
        <v>153</v>
      </c>
      <c r="D125" s="206" t="s">
        <v>121</v>
      </c>
      <c r="E125" s="207" t="s">
        <v>234</v>
      </c>
      <c r="F125" s="208" t="s">
        <v>235</v>
      </c>
      <c r="G125" s="209" t="s">
        <v>211</v>
      </c>
      <c r="H125" s="210">
        <v>98.164000000000001</v>
      </c>
      <c r="I125" s="211"/>
      <c r="J125" s="212">
        <f>ROUND(I125*H125,2)</f>
        <v>0</v>
      </c>
      <c r="K125" s="208" t="s">
        <v>191</v>
      </c>
      <c r="L125" s="45"/>
      <c r="M125" s="213" t="s">
        <v>19</v>
      </c>
      <c r="N125" s="214" t="s">
        <v>40</v>
      </c>
      <c r="O125" s="85"/>
      <c r="P125" s="215">
        <f>O125*H125</f>
        <v>0</v>
      </c>
      <c r="Q125" s="215">
        <v>0</v>
      </c>
      <c r="R125" s="215">
        <f>Q125*H125</f>
        <v>0</v>
      </c>
      <c r="S125" s="215">
        <v>0</v>
      </c>
      <c r="T125" s="216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17" t="s">
        <v>119</v>
      </c>
      <c r="AT125" s="217" t="s">
        <v>121</v>
      </c>
      <c r="AU125" s="217" t="s">
        <v>79</v>
      </c>
      <c r="AY125" s="18" t="s">
        <v>120</v>
      </c>
      <c r="BE125" s="218">
        <f>IF(N125="základní",J125,0)</f>
        <v>0</v>
      </c>
      <c r="BF125" s="218">
        <f>IF(N125="snížená",J125,0)</f>
        <v>0</v>
      </c>
      <c r="BG125" s="218">
        <f>IF(N125="zákl. přenesená",J125,0)</f>
        <v>0</v>
      </c>
      <c r="BH125" s="218">
        <f>IF(N125="sníž. přenesená",J125,0)</f>
        <v>0</v>
      </c>
      <c r="BI125" s="218">
        <f>IF(N125="nulová",J125,0)</f>
        <v>0</v>
      </c>
      <c r="BJ125" s="18" t="s">
        <v>77</v>
      </c>
      <c r="BK125" s="218">
        <f>ROUND(I125*H125,2)</f>
        <v>0</v>
      </c>
      <c r="BL125" s="18" t="s">
        <v>119</v>
      </c>
      <c r="BM125" s="217" t="s">
        <v>650</v>
      </c>
    </row>
    <row r="126" s="2" customFormat="1">
      <c r="A126" s="39"/>
      <c r="B126" s="40"/>
      <c r="C126" s="41"/>
      <c r="D126" s="231" t="s">
        <v>193</v>
      </c>
      <c r="E126" s="41"/>
      <c r="F126" s="232" t="s">
        <v>237</v>
      </c>
      <c r="G126" s="41"/>
      <c r="H126" s="41"/>
      <c r="I126" s="233"/>
      <c r="J126" s="41"/>
      <c r="K126" s="41"/>
      <c r="L126" s="45"/>
      <c r="M126" s="234"/>
      <c r="N126" s="235"/>
      <c r="O126" s="85"/>
      <c r="P126" s="85"/>
      <c r="Q126" s="85"/>
      <c r="R126" s="85"/>
      <c r="S126" s="85"/>
      <c r="T126" s="86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T126" s="18" t="s">
        <v>193</v>
      </c>
      <c r="AU126" s="18" t="s">
        <v>79</v>
      </c>
    </row>
    <row r="127" s="13" customFormat="1">
      <c r="A127" s="13"/>
      <c r="B127" s="236"/>
      <c r="C127" s="237"/>
      <c r="D127" s="238" t="s">
        <v>195</v>
      </c>
      <c r="E127" s="239" t="s">
        <v>19</v>
      </c>
      <c r="F127" s="240" t="s">
        <v>651</v>
      </c>
      <c r="G127" s="237"/>
      <c r="H127" s="241">
        <v>98.164000000000001</v>
      </c>
      <c r="I127" s="242"/>
      <c r="J127" s="237"/>
      <c r="K127" s="237"/>
      <c r="L127" s="243"/>
      <c r="M127" s="244"/>
      <c r="N127" s="245"/>
      <c r="O127" s="245"/>
      <c r="P127" s="245"/>
      <c r="Q127" s="245"/>
      <c r="R127" s="245"/>
      <c r="S127" s="245"/>
      <c r="T127" s="246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47" t="s">
        <v>195</v>
      </c>
      <c r="AU127" s="247" t="s">
        <v>79</v>
      </c>
      <c r="AV127" s="13" t="s">
        <v>79</v>
      </c>
      <c r="AW127" s="13" t="s">
        <v>31</v>
      </c>
      <c r="AX127" s="13" t="s">
        <v>77</v>
      </c>
      <c r="AY127" s="247" t="s">
        <v>120</v>
      </c>
    </row>
    <row r="128" s="2" customFormat="1" ht="24.15" customHeight="1">
      <c r="A128" s="39"/>
      <c r="B128" s="40"/>
      <c r="C128" s="206" t="s">
        <v>157</v>
      </c>
      <c r="D128" s="206" t="s">
        <v>121</v>
      </c>
      <c r="E128" s="207" t="s">
        <v>238</v>
      </c>
      <c r="F128" s="208" t="s">
        <v>239</v>
      </c>
      <c r="G128" s="209" t="s">
        <v>240</v>
      </c>
      <c r="H128" s="210">
        <v>176.69499999999999</v>
      </c>
      <c r="I128" s="211"/>
      <c r="J128" s="212">
        <f>ROUND(I128*H128,2)</f>
        <v>0</v>
      </c>
      <c r="K128" s="208" t="s">
        <v>191</v>
      </c>
      <c r="L128" s="45"/>
      <c r="M128" s="213" t="s">
        <v>19</v>
      </c>
      <c r="N128" s="214" t="s">
        <v>40</v>
      </c>
      <c r="O128" s="85"/>
      <c r="P128" s="215">
        <f>O128*H128</f>
        <v>0</v>
      </c>
      <c r="Q128" s="215">
        <v>0</v>
      </c>
      <c r="R128" s="215">
        <f>Q128*H128</f>
        <v>0</v>
      </c>
      <c r="S128" s="215">
        <v>0</v>
      </c>
      <c r="T128" s="216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17" t="s">
        <v>119</v>
      </c>
      <c r="AT128" s="217" t="s">
        <v>121</v>
      </c>
      <c r="AU128" s="217" t="s">
        <v>79</v>
      </c>
      <c r="AY128" s="18" t="s">
        <v>120</v>
      </c>
      <c r="BE128" s="218">
        <f>IF(N128="základní",J128,0)</f>
        <v>0</v>
      </c>
      <c r="BF128" s="218">
        <f>IF(N128="snížená",J128,0)</f>
        <v>0</v>
      </c>
      <c r="BG128" s="218">
        <f>IF(N128="zákl. přenesená",J128,0)</f>
        <v>0</v>
      </c>
      <c r="BH128" s="218">
        <f>IF(N128="sníž. přenesená",J128,0)</f>
        <v>0</v>
      </c>
      <c r="BI128" s="218">
        <f>IF(N128="nulová",J128,0)</f>
        <v>0</v>
      </c>
      <c r="BJ128" s="18" t="s">
        <v>77</v>
      </c>
      <c r="BK128" s="218">
        <f>ROUND(I128*H128,2)</f>
        <v>0</v>
      </c>
      <c r="BL128" s="18" t="s">
        <v>119</v>
      </c>
      <c r="BM128" s="217" t="s">
        <v>652</v>
      </c>
    </row>
    <row r="129" s="2" customFormat="1">
      <c r="A129" s="39"/>
      <c r="B129" s="40"/>
      <c r="C129" s="41"/>
      <c r="D129" s="231" t="s">
        <v>193</v>
      </c>
      <c r="E129" s="41"/>
      <c r="F129" s="232" t="s">
        <v>242</v>
      </c>
      <c r="G129" s="41"/>
      <c r="H129" s="41"/>
      <c r="I129" s="233"/>
      <c r="J129" s="41"/>
      <c r="K129" s="41"/>
      <c r="L129" s="45"/>
      <c r="M129" s="234"/>
      <c r="N129" s="235"/>
      <c r="O129" s="85"/>
      <c r="P129" s="85"/>
      <c r="Q129" s="85"/>
      <c r="R129" s="85"/>
      <c r="S129" s="85"/>
      <c r="T129" s="86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T129" s="18" t="s">
        <v>193</v>
      </c>
      <c r="AU129" s="18" t="s">
        <v>79</v>
      </c>
    </row>
    <row r="130" s="13" customFormat="1">
      <c r="A130" s="13"/>
      <c r="B130" s="236"/>
      <c r="C130" s="237"/>
      <c r="D130" s="238" t="s">
        <v>195</v>
      </c>
      <c r="E130" s="239" t="s">
        <v>19</v>
      </c>
      <c r="F130" s="240" t="s">
        <v>653</v>
      </c>
      <c r="G130" s="237"/>
      <c r="H130" s="241">
        <v>176.69499999999999</v>
      </c>
      <c r="I130" s="242"/>
      <c r="J130" s="237"/>
      <c r="K130" s="237"/>
      <c r="L130" s="243"/>
      <c r="M130" s="244"/>
      <c r="N130" s="245"/>
      <c r="O130" s="245"/>
      <c r="P130" s="245"/>
      <c r="Q130" s="245"/>
      <c r="R130" s="245"/>
      <c r="S130" s="245"/>
      <c r="T130" s="246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7" t="s">
        <v>195</v>
      </c>
      <c r="AU130" s="247" t="s">
        <v>79</v>
      </c>
      <c r="AV130" s="13" t="s">
        <v>79</v>
      </c>
      <c r="AW130" s="13" t="s">
        <v>31</v>
      </c>
      <c r="AX130" s="13" t="s">
        <v>77</v>
      </c>
      <c r="AY130" s="247" t="s">
        <v>120</v>
      </c>
    </row>
    <row r="131" s="2" customFormat="1" ht="21.75" customHeight="1">
      <c r="A131" s="39"/>
      <c r="B131" s="40"/>
      <c r="C131" s="206" t="s">
        <v>161</v>
      </c>
      <c r="D131" s="206" t="s">
        <v>121</v>
      </c>
      <c r="E131" s="207" t="s">
        <v>508</v>
      </c>
      <c r="F131" s="208" t="s">
        <v>509</v>
      </c>
      <c r="G131" s="209" t="s">
        <v>190</v>
      </c>
      <c r="H131" s="210">
        <v>77.900000000000006</v>
      </c>
      <c r="I131" s="211"/>
      <c r="J131" s="212">
        <f>ROUND(I131*H131,2)</f>
        <v>0</v>
      </c>
      <c r="K131" s="208" t="s">
        <v>191</v>
      </c>
      <c r="L131" s="45"/>
      <c r="M131" s="213" t="s">
        <v>19</v>
      </c>
      <c r="N131" s="214" t="s">
        <v>40</v>
      </c>
      <c r="O131" s="85"/>
      <c r="P131" s="215">
        <f>O131*H131</f>
        <v>0</v>
      </c>
      <c r="Q131" s="215">
        <v>0</v>
      </c>
      <c r="R131" s="215">
        <f>Q131*H131</f>
        <v>0</v>
      </c>
      <c r="S131" s="215">
        <v>0</v>
      </c>
      <c r="T131" s="216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17" t="s">
        <v>119</v>
      </c>
      <c r="AT131" s="217" t="s">
        <v>121</v>
      </c>
      <c r="AU131" s="217" t="s">
        <v>79</v>
      </c>
      <c r="AY131" s="18" t="s">
        <v>120</v>
      </c>
      <c r="BE131" s="218">
        <f>IF(N131="základní",J131,0)</f>
        <v>0</v>
      </c>
      <c r="BF131" s="218">
        <f>IF(N131="snížená",J131,0)</f>
        <v>0</v>
      </c>
      <c r="BG131" s="218">
        <f>IF(N131="zákl. přenesená",J131,0)</f>
        <v>0</v>
      </c>
      <c r="BH131" s="218">
        <f>IF(N131="sníž. přenesená",J131,0)</f>
        <v>0</v>
      </c>
      <c r="BI131" s="218">
        <f>IF(N131="nulová",J131,0)</f>
        <v>0</v>
      </c>
      <c r="BJ131" s="18" t="s">
        <v>77</v>
      </c>
      <c r="BK131" s="218">
        <f>ROUND(I131*H131,2)</f>
        <v>0</v>
      </c>
      <c r="BL131" s="18" t="s">
        <v>119</v>
      </c>
      <c r="BM131" s="217" t="s">
        <v>654</v>
      </c>
    </row>
    <row r="132" s="2" customFormat="1">
      <c r="A132" s="39"/>
      <c r="B132" s="40"/>
      <c r="C132" s="41"/>
      <c r="D132" s="231" t="s">
        <v>193</v>
      </c>
      <c r="E132" s="41"/>
      <c r="F132" s="232" t="s">
        <v>511</v>
      </c>
      <c r="G132" s="41"/>
      <c r="H132" s="41"/>
      <c r="I132" s="233"/>
      <c r="J132" s="41"/>
      <c r="K132" s="41"/>
      <c r="L132" s="45"/>
      <c r="M132" s="234"/>
      <c r="N132" s="235"/>
      <c r="O132" s="85"/>
      <c r="P132" s="85"/>
      <c r="Q132" s="85"/>
      <c r="R132" s="85"/>
      <c r="S132" s="85"/>
      <c r="T132" s="86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T132" s="18" t="s">
        <v>193</v>
      </c>
      <c r="AU132" s="18" t="s">
        <v>79</v>
      </c>
    </row>
    <row r="133" s="13" customFormat="1">
      <c r="A133" s="13"/>
      <c r="B133" s="236"/>
      <c r="C133" s="237"/>
      <c r="D133" s="238" t="s">
        <v>195</v>
      </c>
      <c r="E133" s="239" t="s">
        <v>19</v>
      </c>
      <c r="F133" s="240" t="s">
        <v>655</v>
      </c>
      <c r="G133" s="237"/>
      <c r="H133" s="241">
        <v>31.100000000000001</v>
      </c>
      <c r="I133" s="242"/>
      <c r="J133" s="237"/>
      <c r="K133" s="237"/>
      <c r="L133" s="243"/>
      <c r="M133" s="244"/>
      <c r="N133" s="245"/>
      <c r="O133" s="245"/>
      <c r="P133" s="245"/>
      <c r="Q133" s="245"/>
      <c r="R133" s="245"/>
      <c r="S133" s="245"/>
      <c r="T133" s="246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7" t="s">
        <v>195</v>
      </c>
      <c r="AU133" s="247" t="s">
        <v>79</v>
      </c>
      <c r="AV133" s="13" t="s">
        <v>79</v>
      </c>
      <c r="AW133" s="13" t="s">
        <v>31</v>
      </c>
      <c r="AX133" s="13" t="s">
        <v>69</v>
      </c>
      <c r="AY133" s="247" t="s">
        <v>120</v>
      </c>
    </row>
    <row r="134" s="13" customFormat="1">
      <c r="A134" s="13"/>
      <c r="B134" s="236"/>
      <c r="C134" s="237"/>
      <c r="D134" s="238" t="s">
        <v>195</v>
      </c>
      <c r="E134" s="239" t="s">
        <v>19</v>
      </c>
      <c r="F134" s="240" t="s">
        <v>656</v>
      </c>
      <c r="G134" s="237"/>
      <c r="H134" s="241">
        <v>46.799999999999997</v>
      </c>
      <c r="I134" s="242"/>
      <c r="J134" s="237"/>
      <c r="K134" s="237"/>
      <c r="L134" s="243"/>
      <c r="M134" s="244"/>
      <c r="N134" s="245"/>
      <c r="O134" s="245"/>
      <c r="P134" s="245"/>
      <c r="Q134" s="245"/>
      <c r="R134" s="245"/>
      <c r="S134" s="245"/>
      <c r="T134" s="246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7" t="s">
        <v>195</v>
      </c>
      <c r="AU134" s="247" t="s">
        <v>79</v>
      </c>
      <c r="AV134" s="13" t="s">
        <v>79</v>
      </c>
      <c r="AW134" s="13" t="s">
        <v>31</v>
      </c>
      <c r="AX134" s="13" t="s">
        <v>69</v>
      </c>
      <c r="AY134" s="247" t="s">
        <v>120</v>
      </c>
    </row>
    <row r="135" s="14" customFormat="1">
      <c r="A135" s="14"/>
      <c r="B135" s="251"/>
      <c r="C135" s="252"/>
      <c r="D135" s="238" t="s">
        <v>195</v>
      </c>
      <c r="E135" s="253" t="s">
        <v>19</v>
      </c>
      <c r="F135" s="254" t="s">
        <v>347</v>
      </c>
      <c r="G135" s="252"/>
      <c r="H135" s="255">
        <v>77.900000000000006</v>
      </c>
      <c r="I135" s="256"/>
      <c r="J135" s="252"/>
      <c r="K135" s="252"/>
      <c r="L135" s="257"/>
      <c r="M135" s="258"/>
      <c r="N135" s="259"/>
      <c r="O135" s="259"/>
      <c r="P135" s="259"/>
      <c r="Q135" s="259"/>
      <c r="R135" s="259"/>
      <c r="S135" s="259"/>
      <c r="T135" s="260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61" t="s">
        <v>195</v>
      </c>
      <c r="AU135" s="261" t="s">
        <v>79</v>
      </c>
      <c r="AV135" s="14" t="s">
        <v>119</v>
      </c>
      <c r="AW135" s="14" t="s">
        <v>31</v>
      </c>
      <c r="AX135" s="14" t="s">
        <v>77</v>
      </c>
      <c r="AY135" s="261" t="s">
        <v>120</v>
      </c>
    </row>
    <row r="136" s="2" customFormat="1" ht="21.75" customHeight="1">
      <c r="A136" s="39"/>
      <c r="B136" s="40"/>
      <c r="C136" s="206" t="s">
        <v>165</v>
      </c>
      <c r="D136" s="206" t="s">
        <v>121</v>
      </c>
      <c r="E136" s="207" t="s">
        <v>657</v>
      </c>
      <c r="F136" s="208" t="s">
        <v>658</v>
      </c>
      <c r="G136" s="209" t="s">
        <v>190</v>
      </c>
      <c r="H136" s="210">
        <v>11.4</v>
      </c>
      <c r="I136" s="211"/>
      <c r="J136" s="212">
        <f>ROUND(I136*H136,2)</f>
        <v>0</v>
      </c>
      <c r="K136" s="208" t="s">
        <v>191</v>
      </c>
      <c r="L136" s="45"/>
      <c r="M136" s="213" t="s">
        <v>19</v>
      </c>
      <c r="N136" s="214" t="s">
        <v>40</v>
      </c>
      <c r="O136" s="85"/>
      <c r="P136" s="215">
        <f>O136*H136</f>
        <v>0</v>
      </c>
      <c r="Q136" s="215">
        <v>0</v>
      </c>
      <c r="R136" s="215">
        <f>Q136*H136</f>
        <v>0</v>
      </c>
      <c r="S136" s="215">
        <v>0</v>
      </c>
      <c r="T136" s="216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17" t="s">
        <v>119</v>
      </c>
      <c r="AT136" s="217" t="s">
        <v>121</v>
      </c>
      <c r="AU136" s="217" t="s">
        <v>79</v>
      </c>
      <c r="AY136" s="18" t="s">
        <v>120</v>
      </c>
      <c r="BE136" s="218">
        <f>IF(N136="základní",J136,0)</f>
        <v>0</v>
      </c>
      <c r="BF136" s="218">
        <f>IF(N136="snížená",J136,0)</f>
        <v>0</v>
      </c>
      <c r="BG136" s="218">
        <f>IF(N136="zákl. přenesená",J136,0)</f>
        <v>0</v>
      </c>
      <c r="BH136" s="218">
        <f>IF(N136="sníž. přenesená",J136,0)</f>
        <v>0</v>
      </c>
      <c r="BI136" s="218">
        <f>IF(N136="nulová",J136,0)</f>
        <v>0</v>
      </c>
      <c r="BJ136" s="18" t="s">
        <v>77</v>
      </c>
      <c r="BK136" s="218">
        <f>ROUND(I136*H136,2)</f>
        <v>0</v>
      </c>
      <c r="BL136" s="18" t="s">
        <v>119</v>
      </c>
      <c r="BM136" s="217" t="s">
        <v>659</v>
      </c>
    </row>
    <row r="137" s="2" customFormat="1">
      <c r="A137" s="39"/>
      <c r="B137" s="40"/>
      <c r="C137" s="41"/>
      <c r="D137" s="231" t="s">
        <v>193</v>
      </c>
      <c r="E137" s="41"/>
      <c r="F137" s="232" t="s">
        <v>660</v>
      </c>
      <c r="G137" s="41"/>
      <c r="H137" s="41"/>
      <c r="I137" s="233"/>
      <c r="J137" s="41"/>
      <c r="K137" s="41"/>
      <c r="L137" s="45"/>
      <c r="M137" s="234"/>
      <c r="N137" s="235"/>
      <c r="O137" s="85"/>
      <c r="P137" s="85"/>
      <c r="Q137" s="85"/>
      <c r="R137" s="85"/>
      <c r="S137" s="85"/>
      <c r="T137" s="86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T137" s="18" t="s">
        <v>193</v>
      </c>
      <c r="AU137" s="18" t="s">
        <v>79</v>
      </c>
    </row>
    <row r="138" s="13" customFormat="1">
      <c r="A138" s="13"/>
      <c r="B138" s="236"/>
      <c r="C138" s="237"/>
      <c r="D138" s="238" t="s">
        <v>195</v>
      </c>
      <c r="E138" s="239" t="s">
        <v>19</v>
      </c>
      <c r="F138" s="240" t="s">
        <v>661</v>
      </c>
      <c r="G138" s="237"/>
      <c r="H138" s="241">
        <v>11.4</v>
      </c>
      <c r="I138" s="242"/>
      <c r="J138" s="237"/>
      <c r="K138" s="237"/>
      <c r="L138" s="243"/>
      <c r="M138" s="244"/>
      <c r="N138" s="245"/>
      <c r="O138" s="245"/>
      <c r="P138" s="245"/>
      <c r="Q138" s="245"/>
      <c r="R138" s="245"/>
      <c r="S138" s="245"/>
      <c r="T138" s="246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7" t="s">
        <v>195</v>
      </c>
      <c r="AU138" s="247" t="s">
        <v>79</v>
      </c>
      <c r="AV138" s="13" t="s">
        <v>79</v>
      </c>
      <c r="AW138" s="13" t="s">
        <v>31</v>
      </c>
      <c r="AX138" s="13" t="s">
        <v>77</v>
      </c>
      <c r="AY138" s="247" t="s">
        <v>120</v>
      </c>
    </row>
    <row r="139" s="2" customFormat="1" ht="24.15" customHeight="1">
      <c r="A139" s="39"/>
      <c r="B139" s="40"/>
      <c r="C139" s="206" t="s">
        <v>169</v>
      </c>
      <c r="D139" s="206" t="s">
        <v>121</v>
      </c>
      <c r="E139" s="207" t="s">
        <v>662</v>
      </c>
      <c r="F139" s="208" t="s">
        <v>663</v>
      </c>
      <c r="G139" s="209" t="s">
        <v>190</v>
      </c>
      <c r="H139" s="210">
        <v>31.399999999999999</v>
      </c>
      <c r="I139" s="211"/>
      <c r="J139" s="212">
        <f>ROUND(I139*H139,2)</f>
        <v>0</v>
      </c>
      <c r="K139" s="208" t="s">
        <v>191</v>
      </c>
      <c r="L139" s="45"/>
      <c r="M139" s="213" t="s">
        <v>19</v>
      </c>
      <c r="N139" s="214" t="s">
        <v>40</v>
      </c>
      <c r="O139" s="85"/>
      <c r="P139" s="215">
        <f>O139*H139</f>
        <v>0</v>
      </c>
      <c r="Q139" s="215">
        <v>0</v>
      </c>
      <c r="R139" s="215">
        <f>Q139*H139</f>
        <v>0</v>
      </c>
      <c r="S139" s="215">
        <v>0</v>
      </c>
      <c r="T139" s="216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17" t="s">
        <v>119</v>
      </c>
      <c r="AT139" s="217" t="s">
        <v>121</v>
      </c>
      <c r="AU139" s="217" t="s">
        <v>79</v>
      </c>
      <c r="AY139" s="18" t="s">
        <v>120</v>
      </c>
      <c r="BE139" s="218">
        <f>IF(N139="základní",J139,0)</f>
        <v>0</v>
      </c>
      <c r="BF139" s="218">
        <f>IF(N139="snížená",J139,0)</f>
        <v>0</v>
      </c>
      <c r="BG139" s="218">
        <f>IF(N139="zákl. přenesená",J139,0)</f>
        <v>0</v>
      </c>
      <c r="BH139" s="218">
        <f>IF(N139="sníž. přenesená",J139,0)</f>
        <v>0</v>
      </c>
      <c r="BI139" s="218">
        <f>IF(N139="nulová",J139,0)</f>
        <v>0</v>
      </c>
      <c r="BJ139" s="18" t="s">
        <v>77</v>
      </c>
      <c r="BK139" s="218">
        <f>ROUND(I139*H139,2)</f>
        <v>0</v>
      </c>
      <c r="BL139" s="18" t="s">
        <v>119</v>
      </c>
      <c r="BM139" s="217" t="s">
        <v>664</v>
      </c>
    </row>
    <row r="140" s="2" customFormat="1">
      <c r="A140" s="39"/>
      <c r="B140" s="40"/>
      <c r="C140" s="41"/>
      <c r="D140" s="231" t="s">
        <v>193</v>
      </c>
      <c r="E140" s="41"/>
      <c r="F140" s="232" t="s">
        <v>665</v>
      </c>
      <c r="G140" s="41"/>
      <c r="H140" s="41"/>
      <c r="I140" s="233"/>
      <c r="J140" s="41"/>
      <c r="K140" s="41"/>
      <c r="L140" s="45"/>
      <c r="M140" s="234"/>
      <c r="N140" s="235"/>
      <c r="O140" s="85"/>
      <c r="P140" s="85"/>
      <c r="Q140" s="85"/>
      <c r="R140" s="85"/>
      <c r="S140" s="85"/>
      <c r="T140" s="86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T140" s="18" t="s">
        <v>193</v>
      </c>
      <c r="AU140" s="18" t="s">
        <v>79</v>
      </c>
    </row>
    <row r="141" s="13" customFormat="1">
      <c r="A141" s="13"/>
      <c r="B141" s="236"/>
      <c r="C141" s="237"/>
      <c r="D141" s="238" t="s">
        <v>195</v>
      </c>
      <c r="E141" s="239" t="s">
        <v>19</v>
      </c>
      <c r="F141" s="240" t="s">
        <v>666</v>
      </c>
      <c r="G141" s="237"/>
      <c r="H141" s="241">
        <v>31.399999999999999</v>
      </c>
      <c r="I141" s="242"/>
      <c r="J141" s="237"/>
      <c r="K141" s="237"/>
      <c r="L141" s="243"/>
      <c r="M141" s="244"/>
      <c r="N141" s="245"/>
      <c r="O141" s="245"/>
      <c r="P141" s="245"/>
      <c r="Q141" s="245"/>
      <c r="R141" s="245"/>
      <c r="S141" s="245"/>
      <c r="T141" s="246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7" t="s">
        <v>195</v>
      </c>
      <c r="AU141" s="247" t="s">
        <v>79</v>
      </c>
      <c r="AV141" s="13" t="s">
        <v>79</v>
      </c>
      <c r="AW141" s="13" t="s">
        <v>31</v>
      </c>
      <c r="AX141" s="13" t="s">
        <v>77</v>
      </c>
      <c r="AY141" s="247" t="s">
        <v>120</v>
      </c>
    </row>
    <row r="142" s="11" customFormat="1" ht="22.8" customHeight="1">
      <c r="A142" s="11"/>
      <c r="B142" s="192"/>
      <c r="C142" s="193"/>
      <c r="D142" s="194" t="s">
        <v>68</v>
      </c>
      <c r="E142" s="229" t="s">
        <v>79</v>
      </c>
      <c r="F142" s="229" t="s">
        <v>667</v>
      </c>
      <c r="G142" s="193"/>
      <c r="H142" s="193"/>
      <c r="I142" s="196"/>
      <c r="J142" s="230">
        <f>BK142</f>
        <v>0</v>
      </c>
      <c r="K142" s="193"/>
      <c r="L142" s="198"/>
      <c r="M142" s="199"/>
      <c r="N142" s="200"/>
      <c r="O142" s="200"/>
      <c r="P142" s="201">
        <f>SUM(P143:P158)</f>
        <v>0</v>
      </c>
      <c r="Q142" s="200"/>
      <c r="R142" s="201">
        <f>SUM(R143:R158)</f>
        <v>13.199428649999998</v>
      </c>
      <c r="S142" s="200"/>
      <c r="T142" s="202">
        <f>SUM(T143:T158)</f>
        <v>0</v>
      </c>
      <c r="U142" s="11"/>
      <c r="V142" s="11"/>
      <c r="W142" s="11"/>
      <c r="X142" s="11"/>
      <c r="Y142" s="11"/>
      <c r="Z142" s="11"/>
      <c r="AA142" s="11"/>
      <c r="AB142" s="11"/>
      <c r="AC142" s="11"/>
      <c r="AD142" s="11"/>
      <c r="AE142" s="11"/>
      <c r="AR142" s="203" t="s">
        <v>77</v>
      </c>
      <c r="AT142" s="204" t="s">
        <v>68</v>
      </c>
      <c r="AU142" s="204" t="s">
        <v>77</v>
      </c>
      <c r="AY142" s="203" t="s">
        <v>120</v>
      </c>
      <c r="BK142" s="205">
        <f>SUM(BK143:BK158)</f>
        <v>0</v>
      </c>
    </row>
    <row r="143" s="2" customFormat="1" ht="21.75" customHeight="1">
      <c r="A143" s="39"/>
      <c r="B143" s="40"/>
      <c r="C143" s="206" t="s">
        <v>173</v>
      </c>
      <c r="D143" s="206" t="s">
        <v>121</v>
      </c>
      <c r="E143" s="207" t="s">
        <v>668</v>
      </c>
      <c r="F143" s="208" t="s">
        <v>669</v>
      </c>
      <c r="G143" s="209" t="s">
        <v>211</v>
      </c>
      <c r="H143" s="210">
        <v>5.2229999999999999</v>
      </c>
      <c r="I143" s="211"/>
      <c r="J143" s="212">
        <f>ROUND(I143*H143,2)</f>
        <v>0</v>
      </c>
      <c r="K143" s="208" t="s">
        <v>191</v>
      </c>
      <c r="L143" s="45"/>
      <c r="M143" s="213" t="s">
        <v>19</v>
      </c>
      <c r="N143" s="214" t="s">
        <v>40</v>
      </c>
      <c r="O143" s="85"/>
      <c r="P143" s="215">
        <f>O143*H143</f>
        <v>0</v>
      </c>
      <c r="Q143" s="215">
        <v>2.5018699999999998</v>
      </c>
      <c r="R143" s="215">
        <f>Q143*H143</f>
        <v>13.067267009999998</v>
      </c>
      <c r="S143" s="215">
        <v>0</v>
      </c>
      <c r="T143" s="216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17" t="s">
        <v>119</v>
      </c>
      <c r="AT143" s="217" t="s">
        <v>121</v>
      </c>
      <c r="AU143" s="217" t="s">
        <v>79</v>
      </c>
      <c r="AY143" s="18" t="s">
        <v>120</v>
      </c>
      <c r="BE143" s="218">
        <f>IF(N143="základní",J143,0)</f>
        <v>0</v>
      </c>
      <c r="BF143" s="218">
        <f>IF(N143="snížená",J143,0)</f>
        <v>0</v>
      </c>
      <c r="BG143" s="218">
        <f>IF(N143="zákl. přenesená",J143,0)</f>
        <v>0</v>
      </c>
      <c r="BH143" s="218">
        <f>IF(N143="sníž. přenesená",J143,0)</f>
        <v>0</v>
      </c>
      <c r="BI143" s="218">
        <f>IF(N143="nulová",J143,0)</f>
        <v>0</v>
      </c>
      <c r="BJ143" s="18" t="s">
        <v>77</v>
      </c>
      <c r="BK143" s="218">
        <f>ROUND(I143*H143,2)</f>
        <v>0</v>
      </c>
      <c r="BL143" s="18" t="s">
        <v>119</v>
      </c>
      <c r="BM143" s="217" t="s">
        <v>670</v>
      </c>
    </row>
    <row r="144" s="2" customFormat="1">
      <c r="A144" s="39"/>
      <c r="B144" s="40"/>
      <c r="C144" s="41"/>
      <c r="D144" s="231" t="s">
        <v>193</v>
      </c>
      <c r="E144" s="41"/>
      <c r="F144" s="232" t="s">
        <v>671</v>
      </c>
      <c r="G144" s="41"/>
      <c r="H144" s="41"/>
      <c r="I144" s="233"/>
      <c r="J144" s="41"/>
      <c r="K144" s="41"/>
      <c r="L144" s="45"/>
      <c r="M144" s="234"/>
      <c r="N144" s="235"/>
      <c r="O144" s="85"/>
      <c r="P144" s="85"/>
      <c r="Q144" s="85"/>
      <c r="R144" s="85"/>
      <c r="S144" s="85"/>
      <c r="T144" s="86"/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T144" s="18" t="s">
        <v>193</v>
      </c>
      <c r="AU144" s="18" t="s">
        <v>79</v>
      </c>
    </row>
    <row r="145" s="13" customFormat="1">
      <c r="A145" s="13"/>
      <c r="B145" s="236"/>
      <c r="C145" s="237"/>
      <c r="D145" s="238" t="s">
        <v>195</v>
      </c>
      <c r="E145" s="239" t="s">
        <v>19</v>
      </c>
      <c r="F145" s="240" t="s">
        <v>672</v>
      </c>
      <c r="G145" s="237"/>
      <c r="H145" s="241">
        <v>4.665</v>
      </c>
      <c r="I145" s="242"/>
      <c r="J145" s="237"/>
      <c r="K145" s="237"/>
      <c r="L145" s="243"/>
      <c r="M145" s="244"/>
      <c r="N145" s="245"/>
      <c r="O145" s="245"/>
      <c r="P145" s="245"/>
      <c r="Q145" s="245"/>
      <c r="R145" s="245"/>
      <c r="S145" s="245"/>
      <c r="T145" s="246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7" t="s">
        <v>195</v>
      </c>
      <c r="AU145" s="247" t="s">
        <v>79</v>
      </c>
      <c r="AV145" s="13" t="s">
        <v>79</v>
      </c>
      <c r="AW145" s="13" t="s">
        <v>31</v>
      </c>
      <c r="AX145" s="13" t="s">
        <v>69</v>
      </c>
      <c r="AY145" s="247" t="s">
        <v>120</v>
      </c>
    </row>
    <row r="146" s="13" customFormat="1">
      <c r="A146" s="13"/>
      <c r="B146" s="236"/>
      <c r="C146" s="237"/>
      <c r="D146" s="238" t="s">
        <v>195</v>
      </c>
      <c r="E146" s="239" t="s">
        <v>19</v>
      </c>
      <c r="F146" s="240" t="s">
        <v>673</v>
      </c>
      <c r="G146" s="237"/>
      <c r="H146" s="241">
        <v>0.55800000000000005</v>
      </c>
      <c r="I146" s="242"/>
      <c r="J146" s="237"/>
      <c r="K146" s="237"/>
      <c r="L146" s="243"/>
      <c r="M146" s="244"/>
      <c r="N146" s="245"/>
      <c r="O146" s="245"/>
      <c r="P146" s="245"/>
      <c r="Q146" s="245"/>
      <c r="R146" s="245"/>
      <c r="S146" s="245"/>
      <c r="T146" s="246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7" t="s">
        <v>195</v>
      </c>
      <c r="AU146" s="247" t="s">
        <v>79</v>
      </c>
      <c r="AV146" s="13" t="s">
        <v>79</v>
      </c>
      <c r="AW146" s="13" t="s">
        <v>31</v>
      </c>
      <c r="AX146" s="13" t="s">
        <v>69</v>
      </c>
      <c r="AY146" s="247" t="s">
        <v>120</v>
      </c>
    </row>
    <row r="147" s="14" customFormat="1">
      <c r="A147" s="14"/>
      <c r="B147" s="251"/>
      <c r="C147" s="252"/>
      <c r="D147" s="238" t="s">
        <v>195</v>
      </c>
      <c r="E147" s="253" t="s">
        <v>19</v>
      </c>
      <c r="F147" s="254" t="s">
        <v>347</v>
      </c>
      <c r="G147" s="252"/>
      <c r="H147" s="255">
        <v>5.2229999999999999</v>
      </c>
      <c r="I147" s="256"/>
      <c r="J147" s="252"/>
      <c r="K147" s="252"/>
      <c r="L147" s="257"/>
      <c r="M147" s="258"/>
      <c r="N147" s="259"/>
      <c r="O147" s="259"/>
      <c r="P147" s="259"/>
      <c r="Q147" s="259"/>
      <c r="R147" s="259"/>
      <c r="S147" s="259"/>
      <c r="T147" s="260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61" t="s">
        <v>195</v>
      </c>
      <c r="AU147" s="261" t="s">
        <v>79</v>
      </c>
      <c r="AV147" s="14" t="s">
        <v>119</v>
      </c>
      <c r="AW147" s="14" t="s">
        <v>31</v>
      </c>
      <c r="AX147" s="14" t="s">
        <v>77</v>
      </c>
      <c r="AY147" s="261" t="s">
        <v>120</v>
      </c>
    </row>
    <row r="148" s="2" customFormat="1" ht="16.5" customHeight="1">
      <c r="A148" s="39"/>
      <c r="B148" s="40"/>
      <c r="C148" s="206" t="s">
        <v>8</v>
      </c>
      <c r="D148" s="206" t="s">
        <v>121</v>
      </c>
      <c r="E148" s="207" t="s">
        <v>674</v>
      </c>
      <c r="F148" s="208" t="s">
        <v>675</v>
      </c>
      <c r="G148" s="209" t="s">
        <v>190</v>
      </c>
      <c r="H148" s="210">
        <v>3.165</v>
      </c>
      <c r="I148" s="211"/>
      <c r="J148" s="212">
        <f>ROUND(I148*H148,2)</f>
        <v>0</v>
      </c>
      <c r="K148" s="208" t="s">
        <v>191</v>
      </c>
      <c r="L148" s="45"/>
      <c r="M148" s="213" t="s">
        <v>19</v>
      </c>
      <c r="N148" s="214" t="s">
        <v>40</v>
      </c>
      <c r="O148" s="85"/>
      <c r="P148" s="215">
        <f>O148*H148</f>
        <v>0</v>
      </c>
      <c r="Q148" s="215">
        <v>0.00247</v>
      </c>
      <c r="R148" s="215">
        <f>Q148*H148</f>
        <v>0.0078175499999999995</v>
      </c>
      <c r="S148" s="215">
        <v>0</v>
      </c>
      <c r="T148" s="216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17" t="s">
        <v>119</v>
      </c>
      <c r="AT148" s="217" t="s">
        <v>121</v>
      </c>
      <c r="AU148" s="217" t="s">
        <v>79</v>
      </c>
      <c r="AY148" s="18" t="s">
        <v>120</v>
      </c>
      <c r="BE148" s="218">
        <f>IF(N148="základní",J148,0)</f>
        <v>0</v>
      </c>
      <c r="BF148" s="218">
        <f>IF(N148="snížená",J148,0)</f>
        <v>0</v>
      </c>
      <c r="BG148" s="218">
        <f>IF(N148="zákl. přenesená",J148,0)</f>
        <v>0</v>
      </c>
      <c r="BH148" s="218">
        <f>IF(N148="sníž. přenesená",J148,0)</f>
        <v>0</v>
      </c>
      <c r="BI148" s="218">
        <f>IF(N148="nulová",J148,0)</f>
        <v>0</v>
      </c>
      <c r="BJ148" s="18" t="s">
        <v>77</v>
      </c>
      <c r="BK148" s="218">
        <f>ROUND(I148*H148,2)</f>
        <v>0</v>
      </c>
      <c r="BL148" s="18" t="s">
        <v>119</v>
      </c>
      <c r="BM148" s="217" t="s">
        <v>676</v>
      </c>
    </row>
    <row r="149" s="2" customFormat="1">
      <c r="A149" s="39"/>
      <c r="B149" s="40"/>
      <c r="C149" s="41"/>
      <c r="D149" s="231" t="s">
        <v>193</v>
      </c>
      <c r="E149" s="41"/>
      <c r="F149" s="232" t="s">
        <v>677</v>
      </c>
      <c r="G149" s="41"/>
      <c r="H149" s="41"/>
      <c r="I149" s="233"/>
      <c r="J149" s="41"/>
      <c r="K149" s="41"/>
      <c r="L149" s="45"/>
      <c r="M149" s="234"/>
      <c r="N149" s="235"/>
      <c r="O149" s="85"/>
      <c r="P149" s="85"/>
      <c r="Q149" s="85"/>
      <c r="R149" s="85"/>
      <c r="S149" s="85"/>
      <c r="T149" s="86"/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T149" s="18" t="s">
        <v>193</v>
      </c>
      <c r="AU149" s="18" t="s">
        <v>79</v>
      </c>
    </row>
    <row r="150" s="13" customFormat="1">
      <c r="A150" s="13"/>
      <c r="B150" s="236"/>
      <c r="C150" s="237"/>
      <c r="D150" s="238" t="s">
        <v>195</v>
      </c>
      <c r="E150" s="239" t="s">
        <v>19</v>
      </c>
      <c r="F150" s="240" t="s">
        <v>678</v>
      </c>
      <c r="G150" s="237"/>
      <c r="H150" s="241">
        <v>3.165</v>
      </c>
      <c r="I150" s="242"/>
      <c r="J150" s="237"/>
      <c r="K150" s="237"/>
      <c r="L150" s="243"/>
      <c r="M150" s="244"/>
      <c r="N150" s="245"/>
      <c r="O150" s="245"/>
      <c r="P150" s="245"/>
      <c r="Q150" s="245"/>
      <c r="R150" s="245"/>
      <c r="S150" s="245"/>
      <c r="T150" s="246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7" t="s">
        <v>195</v>
      </c>
      <c r="AU150" s="247" t="s">
        <v>79</v>
      </c>
      <c r="AV150" s="13" t="s">
        <v>79</v>
      </c>
      <c r="AW150" s="13" t="s">
        <v>31</v>
      </c>
      <c r="AX150" s="13" t="s">
        <v>77</v>
      </c>
      <c r="AY150" s="247" t="s">
        <v>120</v>
      </c>
    </row>
    <row r="151" s="2" customFormat="1" ht="16.5" customHeight="1">
      <c r="A151" s="39"/>
      <c r="B151" s="40"/>
      <c r="C151" s="206" t="s">
        <v>271</v>
      </c>
      <c r="D151" s="206" t="s">
        <v>121</v>
      </c>
      <c r="E151" s="207" t="s">
        <v>679</v>
      </c>
      <c r="F151" s="208" t="s">
        <v>680</v>
      </c>
      <c r="G151" s="209" t="s">
        <v>190</v>
      </c>
      <c r="H151" s="210">
        <v>3.165</v>
      </c>
      <c r="I151" s="211"/>
      <c r="J151" s="212">
        <f>ROUND(I151*H151,2)</f>
        <v>0</v>
      </c>
      <c r="K151" s="208" t="s">
        <v>191</v>
      </c>
      <c r="L151" s="45"/>
      <c r="M151" s="213" t="s">
        <v>19</v>
      </c>
      <c r="N151" s="214" t="s">
        <v>40</v>
      </c>
      <c r="O151" s="85"/>
      <c r="P151" s="215">
        <f>O151*H151</f>
        <v>0</v>
      </c>
      <c r="Q151" s="215">
        <v>0</v>
      </c>
      <c r="R151" s="215">
        <f>Q151*H151</f>
        <v>0</v>
      </c>
      <c r="S151" s="215">
        <v>0</v>
      </c>
      <c r="T151" s="216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17" t="s">
        <v>119</v>
      </c>
      <c r="AT151" s="217" t="s">
        <v>121</v>
      </c>
      <c r="AU151" s="217" t="s">
        <v>79</v>
      </c>
      <c r="AY151" s="18" t="s">
        <v>120</v>
      </c>
      <c r="BE151" s="218">
        <f>IF(N151="základní",J151,0)</f>
        <v>0</v>
      </c>
      <c r="BF151" s="218">
        <f>IF(N151="snížená",J151,0)</f>
        <v>0</v>
      </c>
      <c r="BG151" s="218">
        <f>IF(N151="zákl. přenesená",J151,0)</f>
        <v>0</v>
      </c>
      <c r="BH151" s="218">
        <f>IF(N151="sníž. přenesená",J151,0)</f>
        <v>0</v>
      </c>
      <c r="BI151" s="218">
        <f>IF(N151="nulová",J151,0)</f>
        <v>0</v>
      </c>
      <c r="BJ151" s="18" t="s">
        <v>77</v>
      </c>
      <c r="BK151" s="218">
        <f>ROUND(I151*H151,2)</f>
        <v>0</v>
      </c>
      <c r="BL151" s="18" t="s">
        <v>119</v>
      </c>
      <c r="BM151" s="217" t="s">
        <v>681</v>
      </c>
    </row>
    <row r="152" s="2" customFormat="1">
      <c r="A152" s="39"/>
      <c r="B152" s="40"/>
      <c r="C152" s="41"/>
      <c r="D152" s="231" t="s">
        <v>193</v>
      </c>
      <c r="E152" s="41"/>
      <c r="F152" s="232" t="s">
        <v>682</v>
      </c>
      <c r="G152" s="41"/>
      <c r="H152" s="41"/>
      <c r="I152" s="233"/>
      <c r="J152" s="41"/>
      <c r="K152" s="41"/>
      <c r="L152" s="45"/>
      <c r="M152" s="234"/>
      <c r="N152" s="235"/>
      <c r="O152" s="85"/>
      <c r="P152" s="85"/>
      <c r="Q152" s="85"/>
      <c r="R152" s="85"/>
      <c r="S152" s="85"/>
      <c r="T152" s="86"/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T152" s="18" t="s">
        <v>193</v>
      </c>
      <c r="AU152" s="18" t="s">
        <v>79</v>
      </c>
    </row>
    <row r="153" s="13" customFormat="1">
      <c r="A153" s="13"/>
      <c r="B153" s="236"/>
      <c r="C153" s="237"/>
      <c r="D153" s="238" t="s">
        <v>195</v>
      </c>
      <c r="E153" s="239" t="s">
        <v>19</v>
      </c>
      <c r="F153" s="240" t="s">
        <v>678</v>
      </c>
      <c r="G153" s="237"/>
      <c r="H153" s="241">
        <v>3.165</v>
      </c>
      <c r="I153" s="242"/>
      <c r="J153" s="237"/>
      <c r="K153" s="237"/>
      <c r="L153" s="243"/>
      <c r="M153" s="244"/>
      <c r="N153" s="245"/>
      <c r="O153" s="245"/>
      <c r="P153" s="245"/>
      <c r="Q153" s="245"/>
      <c r="R153" s="245"/>
      <c r="S153" s="245"/>
      <c r="T153" s="246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7" t="s">
        <v>195</v>
      </c>
      <c r="AU153" s="247" t="s">
        <v>79</v>
      </c>
      <c r="AV153" s="13" t="s">
        <v>79</v>
      </c>
      <c r="AW153" s="13" t="s">
        <v>31</v>
      </c>
      <c r="AX153" s="13" t="s">
        <v>77</v>
      </c>
      <c r="AY153" s="247" t="s">
        <v>120</v>
      </c>
    </row>
    <row r="154" s="2" customFormat="1" ht="16.5" customHeight="1">
      <c r="A154" s="39"/>
      <c r="B154" s="40"/>
      <c r="C154" s="206" t="s">
        <v>276</v>
      </c>
      <c r="D154" s="206" t="s">
        <v>121</v>
      </c>
      <c r="E154" s="207" t="s">
        <v>683</v>
      </c>
      <c r="F154" s="208" t="s">
        <v>684</v>
      </c>
      <c r="G154" s="209" t="s">
        <v>240</v>
      </c>
      <c r="H154" s="210">
        <v>0.11700000000000001</v>
      </c>
      <c r="I154" s="211"/>
      <c r="J154" s="212">
        <f>ROUND(I154*H154,2)</f>
        <v>0</v>
      </c>
      <c r="K154" s="208" t="s">
        <v>191</v>
      </c>
      <c r="L154" s="45"/>
      <c r="M154" s="213" t="s">
        <v>19</v>
      </c>
      <c r="N154" s="214" t="s">
        <v>40</v>
      </c>
      <c r="O154" s="85"/>
      <c r="P154" s="215">
        <f>O154*H154</f>
        <v>0</v>
      </c>
      <c r="Q154" s="215">
        <v>1.06277</v>
      </c>
      <c r="R154" s="215">
        <f>Q154*H154</f>
        <v>0.12434409</v>
      </c>
      <c r="S154" s="215">
        <v>0</v>
      </c>
      <c r="T154" s="216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17" t="s">
        <v>119</v>
      </c>
      <c r="AT154" s="217" t="s">
        <v>121</v>
      </c>
      <c r="AU154" s="217" t="s">
        <v>79</v>
      </c>
      <c r="AY154" s="18" t="s">
        <v>120</v>
      </c>
      <c r="BE154" s="218">
        <f>IF(N154="základní",J154,0)</f>
        <v>0</v>
      </c>
      <c r="BF154" s="218">
        <f>IF(N154="snížená",J154,0)</f>
        <v>0</v>
      </c>
      <c r="BG154" s="218">
        <f>IF(N154="zákl. přenesená",J154,0)</f>
        <v>0</v>
      </c>
      <c r="BH154" s="218">
        <f>IF(N154="sníž. přenesená",J154,0)</f>
        <v>0</v>
      </c>
      <c r="BI154" s="218">
        <f>IF(N154="nulová",J154,0)</f>
        <v>0</v>
      </c>
      <c r="BJ154" s="18" t="s">
        <v>77</v>
      </c>
      <c r="BK154" s="218">
        <f>ROUND(I154*H154,2)</f>
        <v>0</v>
      </c>
      <c r="BL154" s="18" t="s">
        <v>119</v>
      </c>
      <c r="BM154" s="217" t="s">
        <v>685</v>
      </c>
    </row>
    <row r="155" s="2" customFormat="1">
      <c r="A155" s="39"/>
      <c r="B155" s="40"/>
      <c r="C155" s="41"/>
      <c r="D155" s="231" t="s">
        <v>193</v>
      </c>
      <c r="E155" s="41"/>
      <c r="F155" s="232" t="s">
        <v>686</v>
      </c>
      <c r="G155" s="41"/>
      <c r="H155" s="41"/>
      <c r="I155" s="233"/>
      <c r="J155" s="41"/>
      <c r="K155" s="41"/>
      <c r="L155" s="45"/>
      <c r="M155" s="234"/>
      <c r="N155" s="235"/>
      <c r="O155" s="85"/>
      <c r="P155" s="85"/>
      <c r="Q155" s="85"/>
      <c r="R155" s="85"/>
      <c r="S155" s="85"/>
      <c r="T155" s="86"/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T155" s="18" t="s">
        <v>193</v>
      </c>
      <c r="AU155" s="18" t="s">
        <v>79</v>
      </c>
    </row>
    <row r="156" s="13" customFormat="1">
      <c r="A156" s="13"/>
      <c r="B156" s="236"/>
      <c r="C156" s="237"/>
      <c r="D156" s="238" t="s">
        <v>195</v>
      </c>
      <c r="E156" s="239" t="s">
        <v>19</v>
      </c>
      <c r="F156" s="240" t="s">
        <v>687</v>
      </c>
      <c r="G156" s="237"/>
      <c r="H156" s="241">
        <v>0.099000000000000005</v>
      </c>
      <c r="I156" s="242"/>
      <c r="J156" s="237"/>
      <c r="K156" s="237"/>
      <c r="L156" s="243"/>
      <c r="M156" s="244"/>
      <c r="N156" s="245"/>
      <c r="O156" s="245"/>
      <c r="P156" s="245"/>
      <c r="Q156" s="245"/>
      <c r="R156" s="245"/>
      <c r="S156" s="245"/>
      <c r="T156" s="246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7" t="s">
        <v>195</v>
      </c>
      <c r="AU156" s="247" t="s">
        <v>79</v>
      </c>
      <c r="AV156" s="13" t="s">
        <v>79</v>
      </c>
      <c r="AW156" s="13" t="s">
        <v>31</v>
      </c>
      <c r="AX156" s="13" t="s">
        <v>69</v>
      </c>
      <c r="AY156" s="247" t="s">
        <v>120</v>
      </c>
    </row>
    <row r="157" s="13" customFormat="1">
      <c r="A157" s="13"/>
      <c r="B157" s="236"/>
      <c r="C157" s="237"/>
      <c r="D157" s="238" t="s">
        <v>195</v>
      </c>
      <c r="E157" s="239" t="s">
        <v>19</v>
      </c>
      <c r="F157" s="240" t="s">
        <v>688</v>
      </c>
      <c r="G157" s="237"/>
      <c r="H157" s="241">
        <v>0.017999999999999999</v>
      </c>
      <c r="I157" s="242"/>
      <c r="J157" s="237"/>
      <c r="K157" s="237"/>
      <c r="L157" s="243"/>
      <c r="M157" s="244"/>
      <c r="N157" s="245"/>
      <c r="O157" s="245"/>
      <c r="P157" s="245"/>
      <c r="Q157" s="245"/>
      <c r="R157" s="245"/>
      <c r="S157" s="245"/>
      <c r="T157" s="246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7" t="s">
        <v>195</v>
      </c>
      <c r="AU157" s="247" t="s">
        <v>79</v>
      </c>
      <c r="AV157" s="13" t="s">
        <v>79</v>
      </c>
      <c r="AW157" s="13" t="s">
        <v>31</v>
      </c>
      <c r="AX157" s="13" t="s">
        <v>69</v>
      </c>
      <c r="AY157" s="247" t="s">
        <v>120</v>
      </c>
    </row>
    <row r="158" s="14" customFormat="1">
      <c r="A158" s="14"/>
      <c r="B158" s="251"/>
      <c r="C158" s="252"/>
      <c r="D158" s="238" t="s">
        <v>195</v>
      </c>
      <c r="E158" s="253" t="s">
        <v>19</v>
      </c>
      <c r="F158" s="254" t="s">
        <v>347</v>
      </c>
      <c r="G158" s="252"/>
      <c r="H158" s="255">
        <v>0.11700000000000001</v>
      </c>
      <c r="I158" s="256"/>
      <c r="J158" s="252"/>
      <c r="K158" s="252"/>
      <c r="L158" s="257"/>
      <c r="M158" s="258"/>
      <c r="N158" s="259"/>
      <c r="O158" s="259"/>
      <c r="P158" s="259"/>
      <c r="Q158" s="259"/>
      <c r="R158" s="259"/>
      <c r="S158" s="259"/>
      <c r="T158" s="260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61" t="s">
        <v>195</v>
      </c>
      <c r="AU158" s="261" t="s">
        <v>79</v>
      </c>
      <c r="AV158" s="14" t="s">
        <v>119</v>
      </c>
      <c r="AW158" s="14" t="s">
        <v>31</v>
      </c>
      <c r="AX158" s="14" t="s">
        <v>77</v>
      </c>
      <c r="AY158" s="261" t="s">
        <v>120</v>
      </c>
    </row>
    <row r="159" s="11" customFormat="1" ht="22.8" customHeight="1">
      <c r="A159" s="11"/>
      <c r="B159" s="192"/>
      <c r="C159" s="193"/>
      <c r="D159" s="194" t="s">
        <v>68</v>
      </c>
      <c r="E159" s="229" t="s">
        <v>130</v>
      </c>
      <c r="F159" s="229" t="s">
        <v>689</v>
      </c>
      <c r="G159" s="193"/>
      <c r="H159" s="193"/>
      <c r="I159" s="196"/>
      <c r="J159" s="230">
        <f>BK159</f>
        <v>0</v>
      </c>
      <c r="K159" s="193"/>
      <c r="L159" s="198"/>
      <c r="M159" s="199"/>
      <c r="N159" s="200"/>
      <c r="O159" s="200"/>
      <c r="P159" s="201">
        <f>SUM(P160:P216)</f>
        <v>0</v>
      </c>
      <c r="Q159" s="200"/>
      <c r="R159" s="201">
        <f>SUM(R160:R216)</f>
        <v>45.893968340000015</v>
      </c>
      <c r="S159" s="200"/>
      <c r="T159" s="202">
        <f>SUM(T160:T216)</f>
        <v>0</v>
      </c>
      <c r="U159" s="11"/>
      <c r="V159" s="11"/>
      <c r="W159" s="11"/>
      <c r="X159" s="11"/>
      <c r="Y159" s="11"/>
      <c r="Z159" s="11"/>
      <c r="AA159" s="11"/>
      <c r="AB159" s="11"/>
      <c r="AC159" s="11"/>
      <c r="AD159" s="11"/>
      <c r="AE159" s="11"/>
      <c r="AR159" s="203" t="s">
        <v>77</v>
      </c>
      <c r="AT159" s="204" t="s">
        <v>68</v>
      </c>
      <c r="AU159" s="204" t="s">
        <v>77</v>
      </c>
      <c r="AY159" s="203" t="s">
        <v>120</v>
      </c>
      <c r="BK159" s="205">
        <f>SUM(BK160:BK216)</f>
        <v>0</v>
      </c>
    </row>
    <row r="160" s="2" customFormat="1" ht="16.5" customHeight="1">
      <c r="A160" s="39"/>
      <c r="B160" s="40"/>
      <c r="C160" s="206" t="s">
        <v>282</v>
      </c>
      <c r="D160" s="206" t="s">
        <v>121</v>
      </c>
      <c r="E160" s="207" t="s">
        <v>690</v>
      </c>
      <c r="F160" s="208" t="s">
        <v>691</v>
      </c>
      <c r="G160" s="209" t="s">
        <v>211</v>
      </c>
      <c r="H160" s="210">
        <v>0.372</v>
      </c>
      <c r="I160" s="211"/>
      <c r="J160" s="212">
        <f>ROUND(I160*H160,2)</f>
        <v>0</v>
      </c>
      <c r="K160" s="208" t="s">
        <v>191</v>
      </c>
      <c r="L160" s="45"/>
      <c r="M160" s="213" t="s">
        <v>19</v>
      </c>
      <c r="N160" s="214" t="s">
        <v>40</v>
      </c>
      <c r="O160" s="85"/>
      <c r="P160" s="215">
        <f>O160*H160</f>
        <v>0</v>
      </c>
      <c r="Q160" s="215">
        <v>2.5021499999999999</v>
      </c>
      <c r="R160" s="215">
        <f>Q160*H160</f>
        <v>0.93079979999999996</v>
      </c>
      <c r="S160" s="215">
        <v>0</v>
      </c>
      <c r="T160" s="216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17" t="s">
        <v>119</v>
      </c>
      <c r="AT160" s="217" t="s">
        <v>121</v>
      </c>
      <c r="AU160" s="217" t="s">
        <v>79</v>
      </c>
      <c r="AY160" s="18" t="s">
        <v>120</v>
      </c>
      <c r="BE160" s="218">
        <f>IF(N160="základní",J160,0)</f>
        <v>0</v>
      </c>
      <c r="BF160" s="218">
        <f>IF(N160="snížená",J160,0)</f>
        <v>0</v>
      </c>
      <c r="BG160" s="218">
        <f>IF(N160="zákl. přenesená",J160,0)</f>
        <v>0</v>
      </c>
      <c r="BH160" s="218">
        <f>IF(N160="sníž. přenesená",J160,0)</f>
        <v>0</v>
      </c>
      <c r="BI160" s="218">
        <f>IF(N160="nulová",J160,0)</f>
        <v>0</v>
      </c>
      <c r="BJ160" s="18" t="s">
        <v>77</v>
      </c>
      <c r="BK160" s="218">
        <f>ROUND(I160*H160,2)</f>
        <v>0</v>
      </c>
      <c r="BL160" s="18" t="s">
        <v>119</v>
      </c>
      <c r="BM160" s="217" t="s">
        <v>692</v>
      </c>
    </row>
    <row r="161" s="2" customFormat="1">
      <c r="A161" s="39"/>
      <c r="B161" s="40"/>
      <c r="C161" s="41"/>
      <c r="D161" s="231" t="s">
        <v>193</v>
      </c>
      <c r="E161" s="41"/>
      <c r="F161" s="232" t="s">
        <v>693</v>
      </c>
      <c r="G161" s="41"/>
      <c r="H161" s="41"/>
      <c r="I161" s="233"/>
      <c r="J161" s="41"/>
      <c r="K161" s="41"/>
      <c r="L161" s="45"/>
      <c r="M161" s="234"/>
      <c r="N161" s="235"/>
      <c r="O161" s="85"/>
      <c r="P161" s="85"/>
      <c r="Q161" s="85"/>
      <c r="R161" s="85"/>
      <c r="S161" s="85"/>
      <c r="T161" s="86"/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T161" s="18" t="s">
        <v>193</v>
      </c>
      <c r="AU161" s="18" t="s">
        <v>79</v>
      </c>
    </row>
    <row r="162" s="13" customFormat="1">
      <c r="A162" s="13"/>
      <c r="B162" s="236"/>
      <c r="C162" s="237"/>
      <c r="D162" s="238" t="s">
        <v>195</v>
      </c>
      <c r="E162" s="239" t="s">
        <v>19</v>
      </c>
      <c r="F162" s="240" t="s">
        <v>694</v>
      </c>
      <c r="G162" s="237"/>
      <c r="H162" s="241">
        <v>0.372</v>
      </c>
      <c r="I162" s="242"/>
      <c r="J162" s="237"/>
      <c r="K162" s="237"/>
      <c r="L162" s="243"/>
      <c r="M162" s="244"/>
      <c r="N162" s="245"/>
      <c r="O162" s="245"/>
      <c r="P162" s="245"/>
      <c r="Q162" s="245"/>
      <c r="R162" s="245"/>
      <c r="S162" s="245"/>
      <c r="T162" s="246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7" t="s">
        <v>195</v>
      </c>
      <c r="AU162" s="247" t="s">
        <v>79</v>
      </c>
      <c r="AV162" s="13" t="s">
        <v>79</v>
      </c>
      <c r="AW162" s="13" t="s">
        <v>31</v>
      </c>
      <c r="AX162" s="13" t="s">
        <v>77</v>
      </c>
      <c r="AY162" s="247" t="s">
        <v>120</v>
      </c>
    </row>
    <row r="163" s="2" customFormat="1" ht="37.8" customHeight="1">
      <c r="A163" s="39"/>
      <c r="B163" s="40"/>
      <c r="C163" s="206" t="s">
        <v>289</v>
      </c>
      <c r="D163" s="206" t="s">
        <v>121</v>
      </c>
      <c r="E163" s="207" t="s">
        <v>695</v>
      </c>
      <c r="F163" s="208" t="s">
        <v>696</v>
      </c>
      <c r="G163" s="209" t="s">
        <v>190</v>
      </c>
      <c r="H163" s="210">
        <v>2.7200000000000002</v>
      </c>
      <c r="I163" s="211"/>
      <c r="J163" s="212">
        <f>ROUND(I163*H163,2)</f>
        <v>0</v>
      </c>
      <c r="K163" s="208" t="s">
        <v>191</v>
      </c>
      <c r="L163" s="45"/>
      <c r="M163" s="213" t="s">
        <v>19</v>
      </c>
      <c r="N163" s="214" t="s">
        <v>40</v>
      </c>
      <c r="O163" s="85"/>
      <c r="P163" s="215">
        <f>O163*H163</f>
        <v>0</v>
      </c>
      <c r="Q163" s="215">
        <v>0.01214</v>
      </c>
      <c r="R163" s="215">
        <f>Q163*H163</f>
        <v>0.033020800000000003</v>
      </c>
      <c r="S163" s="215">
        <v>0</v>
      </c>
      <c r="T163" s="216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17" t="s">
        <v>119</v>
      </c>
      <c r="AT163" s="217" t="s">
        <v>121</v>
      </c>
      <c r="AU163" s="217" t="s">
        <v>79</v>
      </c>
      <c r="AY163" s="18" t="s">
        <v>120</v>
      </c>
      <c r="BE163" s="218">
        <f>IF(N163="základní",J163,0)</f>
        <v>0</v>
      </c>
      <c r="BF163" s="218">
        <f>IF(N163="snížená",J163,0)</f>
        <v>0</v>
      </c>
      <c r="BG163" s="218">
        <f>IF(N163="zákl. přenesená",J163,0)</f>
        <v>0</v>
      </c>
      <c r="BH163" s="218">
        <f>IF(N163="sníž. přenesená",J163,0)</f>
        <v>0</v>
      </c>
      <c r="BI163" s="218">
        <f>IF(N163="nulová",J163,0)</f>
        <v>0</v>
      </c>
      <c r="BJ163" s="18" t="s">
        <v>77</v>
      </c>
      <c r="BK163" s="218">
        <f>ROUND(I163*H163,2)</f>
        <v>0</v>
      </c>
      <c r="BL163" s="18" t="s">
        <v>119</v>
      </c>
      <c r="BM163" s="217" t="s">
        <v>697</v>
      </c>
    </row>
    <row r="164" s="2" customFormat="1">
      <c r="A164" s="39"/>
      <c r="B164" s="40"/>
      <c r="C164" s="41"/>
      <c r="D164" s="231" t="s">
        <v>193</v>
      </c>
      <c r="E164" s="41"/>
      <c r="F164" s="232" t="s">
        <v>698</v>
      </c>
      <c r="G164" s="41"/>
      <c r="H164" s="41"/>
      <c r="I164" s="233"/>
      <c r="J164" s="41"/>
      <c r="K164" s="41"/>
      <c r="L164" s="45"/>
      <c r="M164" s="234"/>
      <c r="N164" s="235"/>
      <c r="O164" s="85"/>
      <c r="P164" s="85"/>
      <c r="Q164" s="85"/>
      <c r="R164" s="85"/>
      <c r="S164" s="85"/>
      <c r="T164" s="86"/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T164" s="18" t="s">
        <v>193</v>
      </c>
      <c r="AU164" s="18" t="s">
        <v>79</v>
      </c>
    </row>
    <row r="165" s="13" customFormat="1">
      <c r="A165" s="13"/>
      <c r="B165" s="236"/>
      <c r="C165" s="237"/>
      <c r="D165" s="238" t="s">
        <v>195</v>
      </c>
      <c r="E165" s="239" t="s">
        <v>19</v>
      </c>
      <c r="F165" s="240" t="s">
        <v>699</v>
      </c>
      <c r="G165" s="237"/>
      <c r="H165" s="241">
        <v>2.7200000000000002</v>
      </c>
      <c r="I165" s="242"/>
      <c r="J165" s="237"/>
      <c r="K165" s="237"/>
      <c r="L165" s="243"/>
      <c r="M165" s="244"/>
      <c r="N165" s="245"/>
      <c r="O165" s="245"/>
      <c r="P165" s="245"/>
      <c r="Q165" s="245"/>
      <c r="R165" s="245"/>
      <c r="S165" s="245"/>
      <c r="T165" s="246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7" t="s">
        <v>195</v>
      </c>
      <c r="AU165" s="247" t="s">
        <v>79</v>
      </c>
      <c r="AV165" s="13" t="s">
        <v>79</v>
      </c>
      <c r="AW165" s="13" t="s">
        <v>31</v>
      </c>
      <c r="AX165" s="13" t="s">
        <v>77</v>
      </c>
      <c r="AY165" s="247" t="s">
        <v>120</v>
      </c>
    </row>
    <row r="166" s="2" customFormat="1" ht="37.8" customHeight="1">
      <c r="A166" s="39"/>
      <c r="B166" s="40"/>
      <c r="C166" s="206" t="s">
        <v>381</v>
      </c>
      <c r="D166" s="206" t="s">
        <v>121</v>
      </c>
      <c r="E166" s="207" t="s">
        <v>700</v>
      </c>
      <c r="F166" s="208" t="s">
        <v>701</v>
      </c>
      <c r="G166" s="209" t="s">
        <v>190</v>
      </c>
      <c r="H166" s="210">
        <v>2.7200000000000002</v>
      </c>
      <c r="I166" s="211"/>
      <c r="J166" s="212">
        <f>ROUND(I166*H166,2)</f>
        <v>0</v>
      </c>
      <c r="K166" s="208" t="s">
        <v>191</v>
      </c>
      <c r="L166" s="45"/>
      <c r="M166" s="213" t="s">
        <v>19</v>
      </c>
      <c r="N166" s="214" t="s">
        <v>40</v>
      </c>
      <c r="O166" s="85"/>
      <c r="P166" s="215">
        <f>O166*H166</f>
        <v>0</v>
      </c>
      <c r="Q166" s="215">
        <v>0</v>
      </c>
      <c r="R166" s="215">
        <f>Q166*H166</f>
        <v>0</v>
      </c>
      <c r="S166" s="215">
        <v>0</v>
      </c>
      <c r="T166" s="216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17" t="s">
        <v>119</v>
      </c>
      <c r="AT166" s="217" t="s">
        <v>121</v>
      </c>
      <c r="AU166" s="217" t="s">
        <v>79</v>
      </c>
      <c r="AY166" s="18" t="s">
        <v>120</v>
      </c>
      <c r="BE166" s="218">
        <f>IF(N166="základní",J166,0)</f>
        <v>0</v>
      </c>
      <c r="BF166" s="218">
        <f>IF(N166="snížená",J166,0)</f>
        <v>0</v>
      </c>
      <c r="BG166" s="218">
        <f>IF(N166="zákl. přenesená",J166,0)</f>
        <v>0</v>
      </c>
      <c r="BH166" s="218">
        <f>IF(N166="sníž. přenesená",J166,0)</f>
        <v>0</v>
      </c>
      <c r="BI166" s="218">
        <f>IF(N166="nulová",J166,0)</f>
        <v>0</v>
      </c>
      <c r="BJ166" s="18" t="s">
        <v>77</v>
      </c>
      <c r="BK166" s="218">
        <f>ROUND(I166*H166,2)</f>
        <v>0</v>
      </c>
      <c r="BL166" s="18" t="s">
        <v>119</v>
      </c>
      <c r="BM166" s="217" t="s">
        <v>702</v>
      </c>
    </row>
    <row r="167" s="2" customFormat="1">
      <c r="A167" s="39"/>
      <c r="B167" s="40"/>
      <c r="C167" s="41"/>
      <c r="D167" s="231" t="s">
        <v>193</v>
      </c>
      <c r="E167" s="41"/>
      <c r="F167" s="232" t="s">
        <v>703</v>
      </c>
      <c r="G167" s="41"/>
      <c r="H167" s="41"/>
      <c r="I167" s="233"/>
      <c r="J167" s="41"/>
      <c r="K167" s="41"/>
      <c r="L167" s="45"/>
      <c r="M167" s="234"/>
      <c r="N167" s="235"/>
      <c r="O167" s="85"/>
      <c r="P167" s="85"/>
      <c r="Q167" s="85"/>
      <c r="R167" s="85"/>
      <c r="S167" s="85"/>
      <c r="T167" s="86"/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T167" s="18" t="s">
        <v>193</v>
      </c>
      <c r="AU167" s="18" t="s">
        <v>79</v>
      </c>
    </row>
    <row r="168" s="13" customFormat="1">
      <c r="A168" s="13"/>
      <c r="B168" s="236"/>
      <c r="C168" s="237"/>
      <c r="D168" s="238" t="s">
        <v>195</v>
      </c>
      <c r="E168" s="239" t="s">
        <v>19</v>
      </c>
      <c r="F168" s="240" t="s">
        <v>699</v>
      </c>
      <c r="G168" s="237"/>
      <c r="H168" s="241">
        <v>2.7200000000000002</v>
      </c>
      <c r="I168" s="242"/>
      <c r="J168" s="237"/>
      <c r="K168" s="237"/>
      <c r="L168" s="243"/>
      <c r="M168" s="244"/>
      <c r="N168" s="245"/>
      <c r="O168" s="245"/>
      <c r="P168" s="245"/>
      <c r="Q168" s="245"/>
      <c r="R168" s="245"/>
      <c r="S168" s="245"/>
      <c r="T168" s="246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7" t="s">
        <v>195</v>
      </c>
      <c r="AU168" s="247" t="s">
        <v>79</v>
      </c>
      <c r="AV168" s="13" t="s">
        <v>79</v>
      </c>
      <c r="AW168" s="13" t="s">
        <v>31</v>
      </c>
      <c r="AX168" s="13" t="s">
        <v>77</v>
      </c>
      <c r="AY168" s="247" t="s">
        <v>120</v>
      </c>
    </row>
    <row r="169" s="2" customFormat="1" ht="16.5" customHeight="1">
      <c r="A169" s="39"/>
      <c r="B169" s="40"/>
      <c r="C169" s="206" t="s">
        <v>7</v>
      </c>
      <c r="D169" s="206" t="s">
        <v>121</v>
      </c>
      <c r="E169" s="207" t="s">
        <v>704</v>
      </c>
      <c r="F169" s="208" t="s">
        <v>705</v>
      </c>
      <c r="G169" s="209" t="s">
        <v>240</v>
      </c>
      <c r="H169" s="210">
        <v>0.24099999999999999</v>
      </c>
      <c r="I169" s="211"/>
      <c r="J169" s="212">
        <f>ROUND(I169*H169,2)</f>
        <v>0</v>
      </c>
      <c r="K169" s="208" t="s">
        <v>191</v>
      </c>
      <c r="L169" s="45"/>
      <c r="M169" s="213" t="s">
        <v>19</v>
      </c>
      <c r="N169" s="214" t="s">
        <v>40</v>
      </c>
      <c r="O169" s="85"/>
      <c r="P169" s="215">
        <f>O169*H169</f>
        <v>0</v>
      </c>
      <c r="Q169" s="215">
        <v>1.04741</v>
      </c>
      <c r="R169" s="215">
        <f>Q169*H169</f>
        <v>0.25242580999999997</v>
      </c>
      <c r="S169" s="215">
        <v>0</v>
      </c>
      <c r="T169" s="216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17" t="s">
        <v>119</v>
      </c>
      <c r="AT169" s="217" t="s">
        <v>121</v>
      </c>
      <c r="AU169" s="217" t="s">
        <v>79</v>
      </c>
      <c r="AY169" s="18" t="s">
        <v>120</v>
      </c>
      <c r="BE169" s="218">
        <f>IF(N169="základní",J169,0)</f>
        <v>0</v>
      </c>
      <c r="BF169" s="218">
        <f>IF(N169="snížená",J169,0)</f>
        <v>0</v>
      </c>
      <c r="BG169" s="218">
        <f>IF(N169="zákl. přenesená",J169,0)</f>
        <v>0</v>
      </c>
      <c r="BH169" s="218">
        <f>IF(N169="sníž. přenesená",J169,0)</f>
        <v>0</v>
      </c>
      <c r="BI169" s="218">
        <f>IF(N169="nulová",J169,0)</f>
        <v>0</v>
      </c>
      <c r="BJ169" s="18" t="s">
        <v>77</v>
      </c>
      <c r="BK169" s="218">
        <f>ROUND(I169*H169,2)</f>
        <v>0</v>
      </c>
      <c r="BL169" s="18" t="s">
        <v>119</v>
      </c>
      <c r="BM169" s="217" t="s">
        <v>706</v>
      </c>
    </row>
    <row r="170" s="2" customFormat="1">
      <c r="A170" s="39"/>
      <c r="B170" s="40"/>
      <c r="C170" s="41"/>
      <c r="D170" s="231" t="s">
        <v>193</v>
      </c>
      <c r="E170" s="41"/>
      <c r="F170" s="232" t="s">
        <v>707</v>
      </c>
      <c r="G170" s="41"/>
      <c r="H170" s="41"/>
      <c r="I170" s="233"/>
      <c r="J170" s="41"/>
      <c r="K170" s="41"/>
      <c r="L170" s="45"/>
      <c r="M170" s="234"/>
      <c r="N170" s="235"/>
      <c r="O170" s="85"/>
      <c r="P170" s="85"/>
      <c r="Q170" s="85"/>
      <c r="R170" s="85"/>
      <c r="S170" s="85"/>
      <c r="T170" s="86"/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T170" s="18" t="s">
        <v>193</v>
      </c>
      <c r="AU170" s="18" t="s">
        <v>79</v>
      </c>
    </row>
    <row r="171" s="13" customFormat="1">
      <c r="A171" s="13"/>
      <c r="B171" s="236"/>
      <c r="C171" s="237"/>
      <c r="D171" s="238" t="s">
        <v>195</v>
      </c>
      <c r="E171" s="239" t="s">
        <v>19</v>
      </c>
      <c r="F171" s="240" t="s">
        <v>708</v>
      </c>
      <c r="G171" s="237"/>
      <c r="H171" s="241">
        <v>0.24099999999999999</v>
      </c>
      <c r="I171" s="242"/>
      <c r="J171" s="237"/>
      <c r="K171" s="237"/>
      <c r="L171" s="243"/>
      <c r="M171" s="244"/>
      <c r="N171" s="245"/>
      <c r="O171" s="245"/>
      <c r="P171" s="245"/>
      <c r="Q171" s="245"/>
      <c r="R171" s="245"/>
      <c r="S171" s="245"/>
      <c r="T171" s="246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7" t="s">
        <v>195</v>
      </c>
      <c r="AU171" s="247" t="s">
        <v>79</v>
      </c>
      <c r="AV171" s="13" t="s">
        <v>79</v>
      </c>
      <c r="AW171" s="13" t="s">
        <v>31</v>
      </c>
      <c r="AX171" s="13" t="s">
        <v>77</v>
      </c>
      <c r="AY171" s="247" t="s">
        <v>120</v>
      </c>
    </row>
    <row r="172" s="2" customFormat="1" ht="44.25" customHeight="1">
      <c r="A172" s="39"/>
      <c r="B172" s="40"/>
      <c r="C172" s="206" t="s">
        <v>390</v>
      </c>
      <c r="D172" s="206" t="s">
        <v>121</v>
      </c>
      <c r="E172" s="207" t="s">
        <v>709</v>
      </c>
      <c r="F172" s="208" t="s">
        <v>710</v>
      </c>
      <c r="G172" s="209" t="s">
        <v>211</v>
      </c>
      <c r="H172" s="210">
        <v>12.185000000000001</v>
      </c>
      <c r="I172" s="211"/>
      <c r="J172" s="212">
        <f>ROUND(I172*H172,2)</f>
        <v>0</v>
      </c>
      <c r="K172" s="208" t="s">
        <v>191</v>
      </c>
      <c r="L172" s="45"/>
      <c r="M172" s="213" t="s">
        <v>19</v>
      </c>
      <c r="N172" s="214" t="s">
        <v>40</v>
      </c>
      <c r="O172" s="85"/>
      <c r="P172" s="215">
        <f>O172*H172</f>
        <v>0</v>
      </c>
      <c r="Q172" s="215">
        <v>3.11388</v>
      </c>
      <c r="R172" s="215">
        <f>Q172*H172</f>
        <v>37.942627800000004</v>
      </c>
      <c r="S172" s="215">
        <v>0</v>
      </c>
      <c r="T172" s="216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17" t="s">
        <v>119</v>
      </c>
      <c r="AT172" s="217" t="s">
        <v>121</v>
      </c>
      <c r="AU172" s="217" t="s">
        <v>79</v>
      </c>
      <c r="AY172" s="18" t="s">
        <v>120</v>
      </c>
      <c r="BE172" s="218">
        <f>IF(N172="základní",J172,0)</f>
        <v>0</v>
      </c>
      <c r="BF172" s="218">
        <f>IF(N172="snížená",J172,0)</f>
        <v>0</v>
      </c>
      <c r="BG172" s="218">
        <f>IF(N172="zákl. přenesená",J172,0)</f>
        <v>0</v>
      </c>
      <c r="BH172" s="218">
        <f>IF(N172="sníž. přenesená",J172,0)</f>
        <v>0</v>
      </c>
      <c r="BI172" s="218">
        <f>IF(N172="nulová",J172,0)</f>
        <v>0</v>
      </c>
      <c r="BJ172" s="18" t="s">
        <v>77</v>
      </c>
      <c r="BK172" s="218">
        <f>ROUND(I172*H172,2)</f>
        <v>0</v>
      </c>
      <c r="BL172" s="18" t="s">
        <v>119</v>
      </c>
      <c r="BM172" s="217" t="s">
        <v>711</v>
      </c>
    </row>
    <row r="173" s="2" customFormat="1">
      <c r="A173" s="39"/>
      <c r="B173" s="40"/>
      <c r="C173" s="41"/>
      <c r="D173" s="231" t="s">
        <v>193</v>
      </c>
      <c r="E173" s="41"/>
      <c r="F173" s="232" t="s">
        <v>712</v>
      </c>
      <c r="G173" s="41"/>
      <c r="H173" s="41"/>
      <c r="I173" s="233"/>
      <c r="J173" s="41"/>
      <c r="K173" s="41"/>
      <c r="L173" s="45"/>
      <c r="M173" s="234"/>
      <c r="N173" s="235"/>
      <c r="O173" s="85"/>
      <c r="P173" s="85"/>
      <c r="Q173" s="85"/>
      <c r="R173" s="85"/>
      <c r="S173" s="85"/>
      <c r="T173" s="86"/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T173" s="18" t="s">
        <v>193</v>
      </c>
      <c r="AU173" s="18" t="s">
        <v>79</v>
      </c>
    </row>
    <row r="174" s="13" customFormat="1">
      <c r="A174" s="13"/>
      <c r="B174" s="236"/>
      <c r="C174" s="237"/>
      <c r="D174" s="238" t="s">
        <v>195</v>
      </c>
      <c r="E174" s="239" t="s">
        <v>19</v>
      </c>
      <c r="F174" s="240" t="s">
        <v>713</v>
      </c>
      <c r="G174" s="237"/>
      <c r="H174" s="241">
        <v>10.234999999999999</v>
      </c>
      <c r="I174" s="242"/>
      <c r="J174" s="237"/>
      <c r="K174" s="237"/>
      <c r="L174" s="243"/>
      <c r="M174" s="244"/>
      <c r="N174" s="245"/>
      <c r="O174" s="245"/>
      <c r="P174" s="245"/>
      <c r="Q174" s="245"/>
      <c r="R174" s="245"/>
      <c r="S174" s="245"/>
      <c r="T174" s="246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7" t="s">
        <v>195</v>
      </c>
      <c r="AU174" s="247" t="s">
        <v>79</v>
      </c>
      <c r="AV174" s="13" t="s">
        <v>79</v>
      </c>
      <c r="AW174" s="13" t="s">
        <v>31</v>
      </c>
      <c r="AX174" s="13" t="s">
        <v>69</v>
      </c>
      <c r="AY174" s="247" t="s">
        <v>120</v>
      </c>
    </row>
    <row r="175" s="13" customFormat="1">
      <c r="A175" s="13"/>
      <c r="B175" s="236"/>
      <c r="C175" s="237"/>
      <c r="D175" s="238" t="s">
        <v>195</v>
      </c>
      <c r="E175" s="239" t="s">
        <v>19</v>
      </c>
      <c r="F175" s="240" t="s">
        <v>714</v>
      </c>
      <c r="G175" s="237"/>
      <c r="H175" s="241">
        <v>1.95</v>
      </c>
      <c r="I175" s="242"/>
      <c r="J175" s="237"/>
      <c r="K175" s="237"/>
      <c r="L175" s="243"/>
      <c r="M175" s="244"/>
      <c r="N175" s="245"/>
      <c r="O175" s="245"/>
      <c r="P175" s="245"/>
      <c r="Q175" s="245"/>
      <c r="R175" s="245"/>
      <c r="S175" s="245"/>
      <c r="T175" s="246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7" t="s">
        <v>195</v>
      </c>
      <c r="AU175" s="247" t="s">
        <v>79</v>
      </c>
      <c r="AV175" s="13" t="s">
        <v>79</v>
      </c>
      <c r="AW175" s="13" t="s">
        <v>31</v>
      </c>
      <c r="AX175" s="13" t="s">
        <v>69</v>
      </c>
      <c r="AY175" s="247" t="s">
        <v>120</v>
      </c>
    </row>
    <row r="176" s="14" customFormat="1">
      <c r="A176" s="14"/>
      <c r="B176" s="251"/>
      <c r="C176" s="252"/>
      <c r="D176" s="238" t="s">
        <v>195</v>
      </c>
      <c r="E176" s="253" t="s">
        <v>19</v>
      </c>
      <c r="F176" s="254" t="s">
        <v>347</v>
      </c>
      <c r="G176" s="252"/>
      <c r="H176" s="255">
        <v>12.184999999999999</v>
      </c>
      <c r="I176" s="256"/>
      <c r="J176" s="252"/>
      <c r="K176" s="252"/>
      <c r="L176" s="257"/>
      <c r="M176" s="258"/>
      <c r="N176" s="259"/>
      <c r="O176" s="259"/>
      <c r="P176" s="259"/>
      <c r="Q176" s="259"/>
      <c r="R176" s="259"/>
      <c r="S176" s="259"/>
      <c r="T176" s="260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61" t="s">
        <v>195</v>
      </c>
      <c r="AU176" s="261" t="s">
        <v>79</v>
      </c>
      <c r="AV176" s="14" t="s">
        <v>119</v>
      </c>
      <c r="AW176" s="14" t="s">
        <v>31</v>
      </c>
      <c r="AX176" s="14" t="s">
        <v>77</v>
      </c>
      <c r="AY176" s="261" t="s">
        <v>120</v>
      </c>
    </row>
    <row r="177" s="2" customFormat="1" ht="37.8" customHeight="1">
      <c r="A177" s="39"/>
      <c r="B177" s="40"/>
      <c r="C177" s="206" t="s">
        <v>395</v>
      </c>
      <c r="D177" s="206" t="s">
        <v>121</v>
      </c>
      <c r="E177" s="207" t="s">
        <v>715</v>
      </c>
      <c r="F177" s="208" t="s">
        <v>716</v>
      </c>
      <c r="G177" s="209" t="s">
        <v>211</v>
      </c>
      <c r="H177" s="210">
        <v>0.71999999999999997</v>
      </c>
      <c r="I177" s="211"/>
      <c r="J177" s="212">
        <f>ROUND(I177*H177,2)</f>
        <v>0</v>
      </c>
      <c r="K177" s="208" t="s">
        <v>191</v>
      </c>
      <c r="L177" s="45"/>
      <c r="M177" s="213" t="s">
        <v>19</v>
      </c>
      <c r="N177" s="214" t="s">
        <v>40</v>
      </c>
      <c r="O177" s="85"/>
      <c r="P177" s="215">
        <f>O177*H177</f>
        <v>0</v>
      </c>
      <c r="Q177" s="215">
        <v>0</v>
      </c>
      <c r="R177" s="215">
        <f>Q177*H177</f>
        <v>0</v>
      </c>
      <c r="S177" s="215">
        <v>0</v>
      </c>
      <c r="T177" s="216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17" t="s">
        <v>119</v>
      </c>
      <c r="AT177" s="217" t="s">
        <v>121</v>
      </c>
      <c r="AU177" s="217" t="s">
        <v>79</v>
      </c>
      <c r="AY177" s="18" t="s">
        <v>120</v>
      </c>
      <c r="BE177" s="218">
        <f>IF(N177="základní",J177,0)</f>
        <v>0</v>
      </c>
      <c r="BF177" s="218">
        <f>IF(N177="snížená",J177,0)</f>
        <v>0</v>
      </c>
      <c r="BG177" s="218">
        <f>IF(N177="zákl. přenesená",J177,0)</f>
        <v>0</v>
      </c>
      <c r="BH177" s="218">
        <f>IF(N177="sníž. přenesená",J177,0)</f>
        <v>0</v>
      </c>
      <c r="BI177" s="218">
        <f>IF(N177="nulová",J177,0)</f>
        <v>0</v>
      </c>
      <c r="BJ177" s="18" t="s">
        <v>77</v>
      </c>
      <c r="BK177" s="218">
        <f>ROUND(I177*H177,2)</f>
        <v>0</v>
      </c>
      <c r="BL177" s="18" t="s">
        <v>119</v>
      </c>
      <c r="BM177" s="217" t="s">
        <v>717</v>
      </c>
    </row>
    <row r="178" s="2" customFormat="1">
      <c r="A178" s="39"/>
      <c r="B178" s="40"/>
      <c r="C178" s="41"/>
      <c r="D178" s="231" t="s">
        <v>193</v>
      </c>
      <c r="E178" s="41"/>
      <c r="F178" s="232" t="s">
        <v>718</v>
      </c>
      <c r="G178" s="41"/>
      <c r="H178" s="41"/>
      <c r="I178" s="233"/>
      <c r="J178" s="41"/>
      <c r="K178" s="41"/>
      <c r="L178" s="45"/>
      <c r="M178" s="234"/>
      <c r="N178" s="235"/>
      <c r="O178" s="85"/>
      <c r="P178" s="85"/>
      <c r="Q178" s="85"/>
      <c r="R178" s="85"/>
      <c r="S178" s="85"/>
      <c r="T178" s="86"/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T178" s="18" t="s">
        <v>193</v>
      </c>
      <c r="AU178" s="18" t="s">
        <v>79</v>
      </c>
    </row>
    <row r="179" s="13" customFormat="1">
      <c r="A179" s="13"/>
      <c r="B179" s="236"/>
      <c r="C179" s="237"/>
      <c r="D179" s="238" t="s">
        <v>195</v>
      </c>
      <c r="E179" s="239" t="s">
        <v>19</v>
      </c>
      <c r="F179" s="240" t="s">
        <v>719</v>
      </c>
      <c r="G179" s="237"/>
      <c r="H179" s="241">
        <v>0.71999999999999997</v>
      </c>
      <c r="I179" s="242"/>
      <c r="J179" s="237"/>
      <c r="K179" s="237"/>
      <c r="L179" s="243"/>
      <c r="M179" s="244"/>
      <c r="N179" s="245"/>
      <c r="O179" s="245"/>
      <c r="P179" s="245"/>
      <c r="Q179" s="245"/>
      <c r="R179" s="245"/>
      <c r="S179" s="245"/>
      <c r="T179" s="246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7" t="s">
        <v>195</v>
      </c>
      <c r="AU179" s="247" t="s">
        <v>79</v>
      </c>
      <c r="AV179" s="13" t="s">
        <v>79</v>
      </c>
      <c r="AW179" s="13" t="s">
        <v>31</v>
      </c>
      <c r="AX179" s="13" t="s">
        <v>77</v>
      </c>
      <c r="AY179" s="247" t="s">
        <v>120</v>
      </c>
    </row>
    <row r="180" s="2" customFormat="1" ht="37.8" customHeight="1">
      <c r="A180" s="39"/>
      <c r="B180" s="40"/>
      <c r="C180" s="206" t="s">
        <v>400</v>
      </c>
      <c r="D180" s="206" t="s">
        <v>121</v>
      </c>
      <c r="E180" s="207" t="s">
        <v>720</v>
      </c>
      <c r="F180" s="208" t="s">
        <v>721</v>
      </c>
      <c r="G180" s="209" t="s">
        <v>211</v>
      </c>
      <c r="H180" s="210">
        <v>68.780000000000001</v>
      </c>
      <c r="I180" s="211"/>
      <c r="J180" s="212">
        <f>ROUND(I180*H180,2)</f>
        <v>0</v>
      </c>
      <c r="K180" s="208" t="s">
        <v>191</v>
      </c>
      <c r="L180" s="45"/>
      <c r="M180" s="213" t="s">
        <v>19</v>
      </c>
      <c r="N180" s="214" t="s">
        <v>40</v>
      </c>
      <c r="O180" s="85"/>
      <c r="P180" s="215">
        <f>O180*H180</f>
        <v>0</v>
      </c>
      <c r="Q180" s="215">
        <v>0</v>
      </c>
      <c r="R180" s="215">
        <f>Q180*H180</f>
        <v>0</v>
      </c>
      <c r="S180" s="215">
        <v>0</v>
      </c>
      <c r="T180" s="216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17" t="s">
        <v>119</v>
      </c>
      <c r="AT180" s="217" t="s">
        <v>121</v>
      </c>
      <c r="AU180" s="217" t="s">
        <v>79</v>
      </c>
      <c r="AY180" s="18" t="s">
        <v>120</v>
      </c>
      <c r="BE180" s="218">
        <f>IF(N180="základní",J180,0)</f>
        <v>0</v>
      </c>
      <c r="BF180" s="218">
        <f>IF(N180="snížená",J180,0)</f>
        <v>0</v>
      </c>
      <c r="BG180" s="218">
        <f>IF(N180="zákl. přenesená",J180,0)</f>
        <v>0</v>
      </c>
      <c r="BH180" s="218">
        <f>IF(N180="sníž. přenesená",J180,0)</f>
        <v>0</v>
      </c>
      <c r="BI180" s="218">
        <f>IF(N180="nulová",J180,0)</f>
        <v>0</v>
      </c>
      <c r="BJ180" s="18" t="s">
        <v>77</v>
      </c>
      <c r="BK180" s="218">
        <f>ROUND(I180*H180,2)</f>
        <v>0</v>
      </c>
      <c r="BL180" s="18" t="s">
        <v>119</v>
      </c>
      <c r="BM180" s="217" t="s">
        <v>722</v>
      </c>
    </row>
    <row r="181" s="2" customFormat="1">
      <c r="A181" s="39"/>
      <c r="B181" s="40"/>
      <c r="C181" s="41"/>
      <c r="D181" s="231" t="s">
        <v>193</v>
      </c>
      <c r="E181" s="41"/>
      <c r="F181" s="232" t="s">
        <v>723</v>
      </c>
      <c r="G181" s="41"/>
      <c r="H181" s="41"/>
      <c r="I181" s="233"/>
      <c r="J181" s="41"/>
      <c r="K181" s="41"/>
      <c r="L181" s="45"/>
      <c r="M181" s="234"/>
      <c r="N181" s="235"/>
      <c r="O181" s="85"/>
      <c r="P181" s="85"/>
      <c r="Q181" s="85"/>
      <c r="R181" s="85"/>
      <c r="S181" s="85"/>
      <c r="T181" s="86"/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T181" s="18" t="s">
        <v>193</v>
      </c>
      <c r="AU181" s="18" t="s">
        <v>79</v>
      </c>
    </row>
    <row r="182" s="13" customFormat="1">
      <c r="A182" s="13"/>
      <c r="B182" s="236"/>
      <c r="C182" s="237"/>
      <c r="D182" s="238" t="s">
        <v>195</v>
      </c>
      <c r="E182" s="239" t="s">
        <v>19</v>
      </c>
      <c r="F182" s="240" t="s">
        <v>724</v>
      </c>
      <c r="G182" s="237"/>
      <c r="H182" s="241">
        <v>17.34</v>
      </c>
      <c r="I182" s="242"/>
      <c r="J182" s="237"/>
      <c r="K182" s="237"/>
      <c r="L182" s="243"/>
      <c r="M182" s="244"/>
      <c r="N182" s="245"/>
      <c r="O182" s="245"/>
      <c r="P182" s="245"/>
      <c r="Q182" s="245"/>
      <c r="R182" s="245"/>
      <c r="S182" s="245"/>
      <c r="T182" s="246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7" t="s">
        <v>195</v>
      </c>
      <c r="AU182" s="247" t="s">
        <v>79</v>
      </c>
      <c r="AV182" s="13" t="s">
        <v>79</v>
      </c>
      <c r="AW182" s="13" t="s">
        <v>31</v>
      </c>
      <c r="AX182" s="13" t="s">
        <v>69</v>
      </c>
      <c r="AY182" s="247" t="s">
        <v>120</v>
      </c>
    </row>
    <row r="183" s="13" customFormat="1">
      <c r="A183" s="13"/>
      <c r="B183" s="236"/>
      <c r="C183" s="237"/>
      <c r="D183" s="238" t="s">
        <v>195</v>
      </c>
      <c r="E183" s="239" t="s">
        <v>19</v>
      </c>
      <c r="F183" s="240" t="s">
        <v>725</v>
      </c>
      <c r="G183" s="237"/>
      <c r="H183" s="241">
        <v>41.539999999999999</v>
      </c>
      <c r="I183" s="242"/>
      <c r="J183" s="237"/>
      <c r="K183" s="237"/>
      <c r="L183" s="243"/>
      <c r="M183" s="244"/>
      <c r="N183" s="245"/>
      <c r="O183" s="245"/>
      <c r="P183" s="245"/>
      <c r="Q183" s="245"/>
      <c r="R183" s="245"/>
      <c r="S183" s="245"/>
      <c r="T183" s="246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7" t="s">
        <v>195</v>
      </c>
      <c r="AU183" s="247" t="s">
        <v>79</v>
      </c>
      <c r="AV183" s="13" t="s">
        <v>79</v>
      </c>
      <c r="AW183" s="13" t="s">
        <v>31</v>
      </c>
      <c r="AX183" s="13" t="s">
        <v>69</v>
      </c>
      <c r="AY183" s="247" t="s">
        <v>120</v>
      </c>
    </row>
    <row r="184" s="13" customFormat="1">
      <c r="A184" s="13"/>
      <c r="B184" s="236"/>
      <c r="C184" s="237"/>
      <c r="D184" s="238" t="s">
        <v>195</v>
      </c>
      <c r="E184" s="239" t="s">
        <v>19</v>
      </c>
      <c r="F184" s="240" t="s">
        <v>726</v>
      </c>
      <c r="G184" s="237"/>
      <c r="H184" s="241">
        <v>9.9000000000000004</v>
      </c>
      <c r="I184" s="242"/>
      <c r="J184" s="237"/>
      <c r="K184" s="237"/>
      <c r="L184" s="243"/>
      <c r="M184" s="244"/>
      <c r="N184" s="245"/>
      <c r="O184" s="245"/>
      <c r="P184" s="245"/>
      <c r="Q184" s="245"/>
      <c r="R184" s="245"/>
      <c r="S184" s="245"/>
      <c r="T184" s="246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47" t="s">
        <v>195</v>
      </c>
      <c r="AU184" s="247" t="s">
        <v>79</v>
      </c>
      <c r="AV184" s="13" t="s">
        <v>79</v>
      </c>
      <c r="AW184" s="13" t="s">
        <v>31</v>
      </c>
      <c r="AX184" s="13" t="s">
        <v>69</v>
      </c>
      <c r="AY184" s="247" t="s">
        <v>120</v>
      </c>
    </row>
    <row r="185" s="14" customFormat="1">
      <c r="A185" s="14"/>
      <c r="B185" s="251"/>
      <c r="C185" s="252"/>
      <c r="D185" s="238" t="s">
        <v>195</v>
      </c>
      <c r="E185" s="253" t="s">
        <v>19</v>
      </c>
      <c r="F185" s="254" t="s">
        <v>347</v>
      </c>
      <c r="G185" s="252"/>
      <c r="H185" s="255">
        <v>68.780000000000001</v>
      </c>
      <c r="I185" s="256"/>
      <c r="J185" s="252"/>
      <c r="K185" s="252"/>
      <c r="L185" s="257"/>
      <c r="M185" s="258"/>
      <c r="N185" s="259"/>
      <c r="O185" s="259"/>
      <c r="P185" s="259"/>
      <c r="Q185" s="259"/>
      <c r="R185" s="259"/>
      <c r="S185" s="259"/>
      <c r="T185" s="260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61" t="s">
        <v>195</v>
      </c>
      <c r="AU185" s="261" t="s">
        <v>79</v>
      </c>
      <c r="AV185" s="14" t="s">
        <v>119</v>
      </c>
      <c r="AW185" s="14" t="s">
        <v>31</v>
      </c>
      <c r="AX185" s="14" t="s">
        <v>77</v>
      </c>
      <c r="AY185" s="261" t="s">
        <v>120</v>
      </c>
    </row>
    <row r="186" s="2" customFormat="1" ht="37.8" customHeight="1">
      <c r="A186" s="39"/>
      <c r="B186" s="40"/>
      <c r="C186" s="206" t="s">
        <v>208</v>
      </c>
      <c r="D186" s="206" t="s">
        <v>121</v>
      </c>
      <c r="E186" s="207" t="s">
        <v>727</v>
      </c>
      <c r="F186" s="208" t="s">
        <v>728</v>
      </c>
      <c r="G186" s="209" t="s">
        <v>190</v>
      </c>
      <c r="H186" s="210">
        <v>86.599999999999994</v>
      </c>
      <c r="I186" s="211"/>
      <c r="J186" s="212">
        <f>ROUND(I186*H186,2)</f>
        <v>0</v>
      </c>
      <c r="K186" s="208" t="s">
        <v>191</v>
      </c>
      <c r="L186" s="45"/>
      <c r="M186" s="213" t="s">
        <v>19</v>
      </c>
      <c r="N186" s="214" t="s">
        <v>40</v>
      </c>
      <c r="O186" s="85"/>
      <c r="P186" s="215">
        <f>O186*H186</f>
        <v>0</v>
      </c>
      <c r="Q186" s="215">
        <v>0.00726</v>
      </c>
      <c r="R186" s="215">
        <f>Q186*H186</f>
        <v>0.62871599999999994</v>
      </c>
      <c r="S186" s="215">
        <v>0</v>
      </c>
      <c r="T186" s="216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17" t="s">
        <v>119</v>
      </c>
      <c r="AT186" s="217" t="s">
        <v>121</v>
      </c>
      <c r="AU186" s="217" t="s">
        <v>79</v>
      </c>
      <c r="AY186" s="18" t="s">
        <v>120</v>
      </c>
      <c r="BE186" s="218">
        <f>IF(N186="základní",J186,0)</f>
        <v>0</v>
      </c>
      <c r="BF186" s="218">
        <f>IF(N186="snížená",J186,0)</f>
        <v>0</v>
      </c>
      <c r="BG186" s="218">
        <f>IF(N186="zákl. přenesená",J186,0)</f>
        <v>0</v>
      </c>
      <c r="BH186" s="218">
        <f>IF(N186="sníž. přenesená",J186,0)</f>
        <v>0</v>
      </c>
      <c r="BI186" s="218">
        <f>IF(N186="nulová",J186,0)</f>
        <v>0</v>
      </c>
      <c r="BJ186" s="18" t="s">
        <v>77</v>
      </c>
      <c r="BK186" s="218">
        <f>ROUND(I186*H186,2)</f>
        <v>0</v>
      </c>
      <c r="BL186" s="18" t="s">
        <v>119</v>
      </c>
      <c r="BM186" s="217" t="s">
        <v>729</v>
      </c>
    </row>
    <row r="187" s="2" customFormat="1">
      <c r="A187" s="39"/>
      <c r="B187" s="40"/>
      <c r="C187" s="41"/>
      <c r="D187" s="231" t="s">
        <v>193</v>
      </c>
      <c r="E187" s="41"/>
      <c r="F187" s="232" t="s">
        <v>730</v>
      </c>
      <c r="G187" s="41"/>
      <c r="H187" s="41"/>
      <c r="I187" s="233"/>
      <c r="J187" s="41"/>
      <c r="K187" s="41"/>
      <c r="L187" s="45"/>
      <c r="M187" s="234"/>
      <c r="N187" s="235"/>
      <c r="O187" s="85"/>
      <c r="P187" s="85"/>
      <c r="Q187" s="85"/>
      <c r="R187" s="85"/>
      <c r="S187" s="85"/>
      <c r="T187" s="86"/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T187" s="18" t="s">
        <v>193</v>
      </c>
      <c r="AU187" s="18" t="s">
        <v>79</v>
      </c>
    </row>
    <row r="188" s="13" customFormat="1">
      <c r="A188" s="13"/>
      <c r="B188" s="236"/>
      <c r="C188" s="237"/>
      <c r="D188" s="238" t="s">
        <v>195</v>
      </c>
      <c r="E188" s="239" t="s">
        <v>19</v>
      </c>
      <c r="F188" s="240" t="s">
        <v>731</v>
      </c>
      <c r="G188" s="237"/>
      <c r="H188" s="241">
        <v>60.799999999999997</v>
      </c>
      <c r="I188" s="242"/>
      <c r="J188" s="237"/>
      <c r="K188" s="237"/>
      <c r="L188" s="243"/>
      <c r="M188" s="244"/>
      <c r="N188" s="245"/>
      <c r="O188" s="245"/>
      <c r="P188" s="245"/>
      <c r="Q188" s="245"/>
      <c r="R188" s="245"/>
      <c r="S188" s="245"/>
      <c r="T188" s="246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47" t="s">
        <v>195</v>
      </c>
      <c r="AU188" s="247" t="s">
        <v>79</v>
      </c>
      <c r="AV188" s="13" t="s">
        <v>79</v>
      </c>
      <c r="AW188" s="13" t="s">
        <v>31</v>
      </c>
      <c r="AX188" s="13" t="s">
        <v>69</v>
      </c>
      <c r="AY188" s="247" t="s">
        <v>120</v>
      </c>
    </row>
    <row r="189" s="13" customFormat="1">
      <c r="A189" s="13"/>
      <c r="B189" s="236"/>
      <c r="C189" s="237"/>
      <c r="D189" s="238" t="s">
        <v>195</v>
      </c>
      <c r="E189" s="239" t="s">
        <v>19</v>
      </c>
      <c r="F189" s="240" t="s">
        <v>732</v>
      </c>
      <c r="G189" s="237"/>
      <c r="H189" s="241">
        <v>25.800000000000001</v>
      </c>
      <c r="I189" s="242"/>
      <c r="J189" s="237"/>
      <c r="K189" s="237"/>
      <c r="L189" s="243"/>
      <c r="M189" s="244"/>
      <c r="N189" s="245"/>
      <c r="O189" s="245"/>
      <c r="P189" s="245"/>
      <c r="Q189" s="245"/>
      <c r="R189" s="245"/>
      <c r="S189" s="245"/>
      <c r="T189" s="246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47" t="s">
        <v>195</v>
      </c>
      <c r="AU189" s="247" t="s">
        <v>79</v>
      </c>
      <c r="AV189" s="13" t="s">
        <v>79</v>
      </c>
      <c r="AW189" s="13" t="s">
        <v>31</v>
      </c>
      <c r="AX189" s="13" t="s">
        <v>69</v>
      </c>
      <c r="AY189" s="247" t="s">
        <v>120</v>
      </c>
    </row>
    <row r="190" s="14" customFormat="1">
      <c r="A190" s="14"/>
      <c r="B190" s="251"/>
      <c r="C190" s="252"/>
      <c r="D190" s="238" t="s">
        <v>195</v>
      </c>
      <c r="E190" s="253" t="s">
        <v>19</v>
      </c>
      <c r="F190" s="254" t="s">
        <v>347</v>
      </c>
      <c r="G190" s="252"/>
      <c r="H190" s="255">
        <v>86.599999999999994</v>
      </c>
      <c r="I190" s="256"/>
      <c r="J190" s="252"/>
      <c r="K190" s="252"/>
      <c r="L190" s="257"/>
      <c r="M190" s="258"/>
      <c r="N190" s="259"/>
      <c r="O190" s="259"/>
      <c r="P190" s="259"/>
      <c r="Q190" s="259"/>
      <c r="R190" s="259"/>
      <c r="S190" s="259"/>
      <c r="T190" s="260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61" t="s">
        <v>195</v>
      </c>
      <c r="AU190" s="261" t="s">
        <v>79</v>
      </c>
      <c r="AV190" s="14" t="s">
        <v>119</v>
      </c>
      <c r="AW190" s="14" t="s">
        <v>31</v>
      </c>
      <c r="AX190" s="14" t="s">
        <v>77</v>
      </c>
      <c r="AY190" s="261" t="s">
        <v>120</v>
      </c>
    </row>
    <row r="191" s="2" customFormat="1" ht="37.8" customHeight="1">
      <c r="A191" s="39"/>
      <c r="B191" s="40"/>
      <c r="C191" s="206" t="s">
        <v>409</v>
      </c>
      <c r="D191" s="206" t="s">
        <v>121</v>
      </c>
      <c r="E191" s="207" t="s">
        <v>733</v>
      </c>
      <c r="F191" s="208" t="s">
        <v>734</v>
      </c>
      <c r="G191" s="209" t="s">
        <v>190</v>
      </c>
      <c r="H191" s="210">
        <v>88.900000000000006</v>
      </c>
      <c r="I191" s="211"/>
      <c r="J191" s="212">
        <f>ROUND(I191*H191,2)</f>
        <v>0</v>
      </c>
      <c r="K191" s="208" t="s">
        <v>191</v>
      </c>
      <c r="L191" s="45"/>
      <c r="M191" s="213" t="s">
        <v>19</v>
      </c>
      <c r="N191" s="214" t="s">
        <v>40</v>
      </c>
      <c r="O191" s="85"/>
      <c r="P191" s="215">
        <f>O191*H191</f>
        <v>0</v>
      </c>
      <c r="Q191" s="215">
        <v>0.0088800000000000007</v>
      </c>
      <c r="R191" s="215">
        <f>Q191*H191</f>
        <v>0.78943200000000013</v>
      </c>
      <c r="S191" s="215">
        <v>0</v>
      </c>
      <c r="T191" s="216">
        <f>S191*H191</f>
        <v>0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17" t="s">
        <v>119</v>
      </c>
      <c r="AT191" s="217" t="s">
        <v>121</v>
      </c>
      <c r="AU191" s="217" t="s">
        <v>79</v>
      </c>
      <c r="AY191" s="18" t="s">
        <v>120</v>
      </c>
      <c r="BE191" s="218">
        <f>IF(N191="základní",J191,0)</f>
        <v>0</v>
      </c>
      <c r="BF191" s="218">
        <f>IF(N191="snížená",J191,0)</f>
        <v>0</v>
      </c>
      <c r="BG191" s="218">
        <f>IF(N191="zákl. přenesená",J191,0)</f>
        <v>0</v>
      </c>
      <c r="BH191" s="218">
        <f>IF(N191="sníž. přenesená",J191,0)</f>
        <v>0</v>
      </c>
      <c r="BI191" s="218">
        <f>IF(N191="nulová",J191,0)</f>
        <v>0</v>
      </c>
      <c r="BJ191" s="18" t="s">
        <v>77</v>
      </c>
      <c r="BK191" s="218">
        <f>ROUND(I191*H191,2)</f>
        <v>0</v>
      </c>
      <c r="BL191" s="18" t="s">
        <v>119</v>
      </c>
      <c r="BM191" s="217" t="s">
        <v>735</v>
      </c>
    </row>
    <row r="192" s="2" customFormat="1">
      <c r="A192" s="39"/>
      <c r="B192" s="40"/>
      <c r="C192" s="41"/>
      <c r="D192" s="231" t="s">
        <v>193</v>
      </c>
      <c r="E192" s="41"/>
      <c r="F192" s="232" t="s">
        <v>736</v>
      </c>
      <c r="G192" s="41"/>
      <c r="H192" s="41"/>
      <c r="I192" s="233"/>
      <c r="J192" s="41"/>
      <c r="K192" s="41"/>
      <c r="L192" s="45"/>
      <c r="M192" s="234"/>
      <c r="N192" s="235"/>
      <c r="O192" s="85"/>
      <c r="P192" s="85"/>
      <c r="Q192" s="85"/>
      <c r="R192" s="85"/>
      <c r="S192" s="85"/>
      <c r="T192" s="86"/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T192" s="18" t="s">
        <v>193</v>
      </c>
      <c r="AU192" s="18" t="s">
        <v>79</v>
      </c>
    </row>
    <row r="193" s="13" customFormat="1">
      <c r="A193" s="13"/>
      <c r="B193" s="236"/>
      <c r="C193" s="237"/>
      <c r="D193" s="238" t="s">
        <v>195</v>
      </c>
      <c r="E193" s="239" t="s">
        <v>19</v>
      </c>
      <c r="F193" s="240" t="s">
        <v>737</v>
      </c>
      <c r="G193" s="237"/>
      <c r="H193" s="241">
        <v>88.900000000000006</v>
      </c>
      <c r="I193" s="242"/>
      <c r="J193" s="237"/>
      <c r="K193" s="237"/>
      <c r="L193" s="243"/>
      <c r="M193" s="244"/>
      <c r="N193" s="245"/>
      <c r="O193" s="245"/>
      <c r="P193" s="245"/>
      <c r="Q193" s="245"/>
      <c r="R193" s="245"/>
      <c r="S193" s="245"/>
      <c r="T193" s="246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47" t="s">
        <v>195</v>
      </c>
      <c r="AU193" s="247" t="s">
        <v>79</v>
      </c>
      <c r="AV193" s="13" t="s">
        <v>79</v>
      </c>
      <c r="AW193" s="13" t="s">
        <v>31</v>
      </c>
      <c r="AX193" s="13" t="s">
        <v>77</v>
      </c>
      <c r="AY193" s="247" t="s">
        <v>120</v>
      </c>
    </row>
    <row r="194" s="2" customFormat="1" ht="37.8" customHeight="1">
      <c r="A194" s="39"/>
      <c r="B194" s="40"/>
      <c r="C194" s="206" t="s">
        <v>414</v>
      </c>
      <c r="D194" s="206" t="s">
        <v>121</v>
      </c>
      <c r="E194" s="207" t="s">
        <v>738</v>
      </c>
      <c r="F194" s="208" t="s">
        <v>739</v>
      </c>
      <c r="G194" s="209" t="s">
        <v>190</v>
      </c>
      <c r="H194" s="210">
        <v>86.599999999999994</v>
      </c>
      <c r="I194" s="211"/>
      <c r="J194" s="212">
        <f>ROUND(I194*H194,2)</f>
        <v>0</v>
      </c>
      <c r="K194" s="208" t="s">
        <v>191</v>
      </c>
      <c r="L194" s="45"/>
      <c r="M194" s="213" t="s">
        <v>19</v>
      </c>
      <c r="N194" s="214" t="s">
        <v>40</v>
      </c>
      <c r="O194" s="85"/>
      <c r="P194" s="215">
        <f>O194*H194</f>
        <v>0</v>
      </c>
      <c r="Q194" s="215">
        <v>0.00085999999999999998</v>
      </c>
      <c r="R194" s="215">
        <f>Q194*H194</f>
        <v>0.074475999999999987</v>
      </c>
      <c r="S194" s="215">
        <v>0</v>
      </c>
      <c r="T194" s="216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17" t="s">
        <v>119</v>
      </c>
      <c r="AT194" s="217" t="s">
        <v>121</v>
      </c>
      <c r="AU194" s="217" t="s">
        <v>79</v>
      </c>
      <c r="AY194" s="18" t="s">
        <v>120</v>
      </c>
      <c r="BE194" s="218">
        <f>IF(N194="základní",J194,0)</f>
        <v>0</v>
      </c>
      <c r="BF194" s="218">
        <f>IF(N194="snížená",J194,0)</f>
        <v>0</v>
      </c>
      <c r="BG194" s="218">
        <f>IF(N194="zákl. přenesená",J194,0)</f>
        <v>0</v>
      </c>
      <c r="BH194" s="218">
        <f>IF(N194="sníž. přenesená",J194,0)</f>
        <v>0</v>
      </c>
      <c r="BI194" s="218">
        <f>IF(N194="nulová",J194,0)</f>
        <v>0</v>
      </c>
      <c r="BJ194" s="18" t="s">
        <v>77</v>
      </c>
      <c r="BK194" s="218">
        <f>ROUND(I194*H194,2)</f>
        <v>0</v>
      </c>
      <c r="BL194" s="18" t="s">
        <v>119</v>
      </c>
      <c r="BM194" s="217" t="s">
        <v>740</v>
      </c>
    </row>
    <row r="195" s="2" customFormat="1">
      <c r="A195" s="39"/>
      <c r="B195" s="40"/>
      <c r="C195" s="41"/>
      <c r="D195" s="231" t="s">
        <v>193</v>
      </c>
      <c r="E195" s="41"/>
      <c r="F195" s="232" t="s">
        <v>741</v>
      </c>
      <c r="G195" s="41"/>
      <c r="H195" s="41"/>
      <c r="I195" s="233"/>
      <c r="J195" s="41"/>
      <c r="K195" s="41"/>
      <c r="L195" s="45"/>
      <c r="M195" s="234"/>
      <c r="N195" s="235"/>
      <c r="O195" s="85"/>
      <c r="P195" s="85"/>
      <c r="Q195" s="85"/>
      <c r="R195" s="85"/>
      <c r="S195" s="85"/>
      <c r="T195" s="86"/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T195" s="18" t="s">
        <v>193</v>
      </c>
      <c r="AU195" s="18" t="s">
        <v>79</v>
      </c>
    </row>
    <row r="196" s="13" customFormat="1">
      <c r="A196" s="13"/>
      <c r="B196" s="236"/>
      <c r="C196" s="237"/>
      <c r="D196" s="238" t="s">
        <v>195</v>
      </c>
      <c r="E196" s="239" t="s">
        <v>19</v>
      </c>
      <c r="F196" s="240" t="s">
        <v>731</v>
      </c>
      <c r="G196" s="237"/>
      <c r="H196" s="241">
        <v>60.799999999999997</v>
      </c>
      <c r="I196" s="242"/>
      <c r="J196" s="237"/>
      <c r="K196" s="237"/>
      <c r="L196" s="243"/>
      <c r="M196" s="244"/>
      <c r="N196" s="245"/>
      <c r="O196" s="245"/>
      <c r="P196" s="245"/>
      <c r="Q196" s="245"/>
      <c r="R196" s="245"/>
      <c r="S196" s="245"/>
      <c r="T196" s="246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47" t="s">
        <v>195</v>
      </c>
      <c r="AU196" s="247" t="s">
        <v>79</v>
      </c>
      <c r="AV196" s="13" t="s">
        <v>79</v>
      </c>
      <c r="AW196" s="13" t="s">
        <v>31</v>
      </c>
      <c r="AX196" s="13" t="s">
        <v>69</v>
      </c>
      <c r="AY196" s="247" t="s">
        <v>120</v>
      </c>
    </row>
    <row r="197" s="13" customFormat="1">
      <c r="A197" s="13"/>
      <c r="B197" s="236"/>
      <c r="C197" s="237"/>
      <c r="D197" s="238" t="s">
        <v>195</v>
      </c>
      <c r="E197" s="239" t="s">
        <v>19</v>
      </c>
      <c r="F197" s="240" t="s">
        <v>732</v>
      </c>
      <c r="G197" s="237"/>
      <c r="H197" s="241">
        <v>25.800000000000001</v>
      </c>
      <c r="I197" s="242"/>
      <c r="J197" s="237"/>
      <c r="K197" s="237"/>
      <c r="L197" s="243"/>
      <c r="M197" s="244"/>
      <c r="N197" s="245"/>
      <c r="O197" s="245"/>
      <c r="P197" s="245"/>
      <c r="Q197" s="245"/>
      <c r="R197" s="245"/>
      <c r="S197" s="245"/>
      <c r="T197" s="246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47" t="s">
        <v>195</v>
      </c>
      <c r="AU197" s="247" t="s">
        <v>79</v>
      </c>
      <c r="AV197" s="13" t="s">
        <v>79</v>
      </c>
      <c r="AW197" s="13" t="s">
        <v>31</v>
      </c>
      <c r="AX197" s="13" t="s">
        <v>69</v>
      </c>
      <c r="AY197" s="247" t="s">
        <v>120</v>
      </c>
    </row>
    <row r="198" s="14" customFormat="1">
      <c r="A198" s="14"/>
      <c r="B198" s="251"/>
      <c r="C198" s="252"/>
      <c r="D198" s="238" t="s">
        <v>195</v>
      </c>
      <c r="E198" s="253" t="s">
        <v>19</v>
      </c>
      <c r="F198" s="254" t="s">
        <v>347</v>
      </c>
      <c r="G198" s="252"/>
      <c r="H198" s="255">
        <v>86.599999999999994</v>
      </c>
      <c r="I198" s="256"/>
      <c r="J198" s="252"/>
      <c r="K198" s="252"/>
      <c r="L198" s="257"/>
      <c r="M198" s="258"/>
      <c r="N198" s="259"/>
      <c r="O198" s="259"/>
      <c r="P198" s="259"/>
      <c r="Q198" s="259"/>
      <c r="R198" s="259"/>
      <c r="S198" s="259"/>
      <c r="T198" s="260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61" t="s">
        <v>195</v>
      </c>
      <c r="AU198" s="261" t="s">
        <v>79</v>
      </c>
      <c r="AV198" s="14" t="s">
        <v>119</v>
      </c>
      <c r="AW198" s="14" t="s">
        <v>31</v>
      </c>
      <c r="AX198" s="14" t="s">
        <v>77</v>
      </c>
      <c r="AY198" s="261" t="s">
        <v>120</v>
      </c>
    </row>
    <row r="199" s="2" customFormat="1" ht="37.8" customHeight="1">
      <c r="A199" s="39"/>
      <c r="B199" s="40"/>
      <c r="C199" s="206" t="s">
        <v>420</v>
      </c>
      <c r="D199" s="206" t="s">
        <v>121</v>
      </c>
      <c r="E199" s="207" t="s">
        <v>742</v>
      </c>
      <c r="F199" s="208" t="s">
        <v>743</v>
      </c>
      <c r="G199" s="209" t="s">
        <v>190</v>
      </c>
      <c r="H199" s="210">
        <v>88.900000000000006</v>
      </c>
      <c r="I199" s="211"/>
      <c r="J199" s="212">
        <f>ROUND(I199*H199,2)</f>
        <v>0</v>
      </c>
      <c r="K199" s="208" t="s">
        <v>191</v>
      </c>
      <c r="L199" s="45"/>
      <c r="M199" s="213" t="s">
        <v>19</v>
      </c>
      <c r="N199" s="214" t="s">
        <v>40</v>
      </c>
      <c r="O199" s="85"/>
      <c r="P199" s="215">
        <f>O199*H199</f>
        <v>0</v>
      </c>
      <c r="Q199" s="215">
        <v>0.0010200000000000001</v>
      </c>
      <c r="R199" s="215">
        <f>Q199*H199</f>
        <v>0.090678000000000009</v>
      </c>
      <c r="S199" s="215">
        <v>0</v>
      </c>
      <c r="T199" s="216">
        <f>S199*H199</f>
        <v>0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217" t="s">
        <v>119</v>
      </c>
      <c r="AT199" s="217" t="s">
        <v>121</v>
      </c>
      <c r="AU199" s="217" t="s">
        <v>79</v>
      </c>
      <c r="AY199" s="18" t="s">
        <v>120</v>
      </c>
      <c r="BE199" s="218">
        <f>IF(N199="základní",J199,0)</f>
        <v>0</v>
      </c>
      <c r="BF199" s="218">
        <f>IF(N199="snížená",J199,0)</f>
        <v>0</v>
      </c>
      <c r="BG199" s="218">
        <f>IF(N199="zákl. přenesená",J199,0)</f>
        <v>0</v>
      </c>
      <c r="BH199" s="218">
        <f>IF(N199="sníž. přenesená",J199,0)</f>
        <v>0</v>
      </c>
      <c r="BI199" s="218">
        <f>IF(N199="nulová",J199,0)</f>
        <v>0</v>
      </c>
      <c r="BJ199" s="18" t="s">
        <v>77</v>
      </c>
      <c r="BK199" s="218">
        <f>ROUND(I199*H199,2)</f>
        <v>0</v>
      </c>
      <c r="BL199" s="18" t="s">
        <v>119</v>
      </c>
      <c r="BM199" s="217" t="s">
        <v>744</v>
      </c>
    </row>
    <row r="200" s="2" customFormat="1">
      <c r="A200" s="39"/>
      <c r="B200" s="40"/>
      <c r="C200" s="41"/>
      <c r="D200" s="231" t="s">
        <v>193</v>
      </c>
      <c r="E200" s="41"/>
      <c r="F200" s="232" t="s">
        <v>745</v>
      </c>
      <c r="G200" s="41"/>
      <c r="H200" s="41"/>
      <c r="I200" s="233"/>
      <c r="J200" s="41"/>
      <c r="K200" s="41"/>
      <c r="L200" s="45"/>
      <c r="M200" s="234"/>
      <c r="N200" s="235"/>
      <c r="O200" s="85"/>
      <c r="P200" s="85"/>
      <c r="Q200" s="85"/>
      <c r="R200" s="85"/>
      <c r="S200" s="85"/>
      <c r="T200" s="86"/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T200" s="18" t="s">
        <v>193</v>
      </c>
      <c r="AU200" s="18" t="s">
        <v>79</v>
      </c>
    </row>
    <row r="201" s="13" customFormat="1">
      <c r="A201" s="13"/>
      <c r="B201" s="236"/>
      <c r="C201" s="237"/>
      <c r="D201" s="238" t="s">
        <v>195</v>
      </c>
      <c r="E201" s="239" t="s">
        <v>19</v>
      </c>
      <c r="F201" s="240" t="s">
        <v>737</v>
      </c>
      <c r="G201" s="237"/>
      <c r="H201" s="241">
        <v>88.900000000000006</v>
      </c>
      <c r="I201" s="242"/>
      <c r="J201" s="237"/>
      <c r="K201" s="237"/>
      <c r="L201" s="243"/>
      <c r="M201" s="244"/>
      <c r="N201" s="245"/>
      <c r="O201" s="245"/>
      <c r="P201" s="245"/>
      <c r="Q201" s="245"/>
      <c r="R201" s="245"/>
      <c r="S201" s="245"/>
      <c r="T201" s="246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47" t="s">
        <v>195</v>
      </c>
      <c r="AU201" s="247" t="s">
        <v>79</v>
      </c>
      <c r="AV201" s="13" t="s">
        <v>79</v>
      </c>
      <c r="AW201" s="13" t="s">
        <v>31</v>
      </c>
      <c r="AX201" s="13" t="s">
        <v>77</v>
      </c>
      <c r="AY201" s="247" t="s">
        <v>120</v>
      </c>
    </row>
    <row r="202" s="2" customFormat="1" ht="44.25" customHeight="1">
      <c r="A202" s="39"/>
      <c r="B202" s="40"/>
      <c r="C202" s="206" t="s">
        <v>426</v>
      </c>
      <c r="D202" s="206" t="s">
        <v>121</v>
      </c>
      <c r="E202" s="207" t="s">
        <v>746</v>
      </c>
      <c r="F202" s="208" t="s">
        <v>747</v>
      </c>
      <c r="G202" s="209" t="s">
        <v>240</v>
      </c>
      <c r="H202" s="210">
        <v>3.391</v>
      </c>
      <c r="I202" s="211"/>
      <c r="J202" s="212">
        <f>ROUND(I202*H202,2)</f>
        <v>0</v>
      </c>
      <c r="K202" s="208" t="s">
        <v>191</v>
      </c>
      <c r="L202" s="45"/>
      <c r="M202" s="213" t="s">
        <v>19</v>
      </c>
      <c r="N202" s="214" t="s">
        <v>40</v>
      </c>
      <c r="O202" s="85"/>
      <c r="P202" s="215">
        <f>O202*H202</f>
        <v>0</v>
      </c>
      <c r="Q202" s="215">
        <v>1.09528</v>
      </c>
      <c r="R202" s="215">
        <f>Q202*H202</f>
        <v>3.71409448</v>
      </c>
      <c r="S202" s="215">
        <v>0</v>
      </c>
      <c r="T202" s="216">
        <f>S202*H202</f>
        <v>0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217" t="s">
        <v>119</v>
      </c>
      <c r="AT202" s="217" t="s">
        <v>121</v>
      </c>
      <c r="AU202" s="217" t="s">
        <v>79</v>
      </c>
      <c r="AY202" s="18" t="s">
        <v>120</v>
      </c>
      <c r="BE202" s="218">
        <f>IF(N202="základní",J202,0)</f>
        <v>0</v>
      </c>
      <c r="BF202" s="218">
        <f>IF(N202="snížená",J202,0)</f>
        <v>0</v>
      </c>
      <c r="BG202" s="218">
        <f>IF(N202="zákl. přenesená",J202,0)</f>
        <v>0</v>
      </c>
      <c r="BH202" s="218">
        <f>IF(N202="sníž. přenesená",J202,0)</f>
        <v>0</v>
      </c>
      <c r="BI202" s="218">
        <f>IF(N202="nulová",J202,0)</f>
        <v>0</v>
      </c>
      <c r="BJ202" s="18" t="s">
        <v>77</v>
      </c>
      <c r="BK202" s="218">
        <f>ROUND(I202*H202,2)</f>
        <v>0</v>
      </c>
      <c r="BL202" s="18" t="s">
        <v>119</v>
      </c>
      <c r="BM202" s="217" t="s">
        <v>748</v>
      </c>
    </row>
    <row r="203" s="2" customFormat="1">
      <c r="A203" s="39"/>
      <c r="B203" s="40"/>
      <c r="C203" s="41"/>
      <c r="D203" s="231" t="s">
        <v>193</v>
      </c>
      <c r="E203" s="41"/>
      <c r="F203" s="232" t="s">
        <v>749</v>
      </c>
      <c r="G203" s="41"/>
      <c r="H203" s="41"/>
      <c r="I203" s="233"/>
      <c r="J203" s="41"/>
      <c r="K203" s="41"/>
      <c r="L203" s="45"/>
      <c r="M203" s="234"/>
      <c r="N203" s="235"/>
      <c r="O203" s="85"/>
      <c r="P203" s="85"/>
      <c r="Q203" s="85"/>
      <c r="R203" s="85"/>
      <c r="S203" s="85"/>
      <c r="T203" s="86"/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T203" s="18" t="s">
        <v>193</v>
      </c>
      <c r="AU203" s="18" t="s">
        <v>79</v>
      </c>
    </row>
    <row r="204" s="13" customFormat="1">
      <c r="A204" s="13"/>
      <c r="B204" s="236"/>
      <c r="C204" s="237"/>
      <c r="D204" s="238" t="s">
        <v>195</v>
      </c>
      <c r="E204" s="239" t="s">
        <v>19</v>
      </c>
      <c r="F204" s="240" t="s">
        <v>750</v>
      </c>
      <c r="G204" s="237"/>
      <c r="H204" s="241">
        <v>3.2610000000000001</v>
      </c>
      <c r="I204" s="242"/>
      <c r="J204" s="237"/>
      <c r="K204" s="237"/>
      <c r="L204" s="243"/>
      <c r="M204" s="244"/>
      <c r="N204" s="245"/>
      <c r="O204" s="245"/>
      <c r="P204" s="245"/>
      <c r="Q204" s="245"/>
      <c r="R204" s="245"/>
      <c r="S204" s="245"/>
      <c r="T204" s="246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47" t="s">
        <v>195</v>
      </c>
      <c r="AU204" s="247" t="s">
        <v>79</v>
      </c>
      <c r="AV204" s="13" t="s">
        <v>79</v>
      </c>
      <c r="AW204" s="13" t="s">
        <v>31</v>
      </c>
      <c r="AX204" s="13" t="s">
        <v>69</v>
      </c>
      <c r="AY204" s="247" t="s">
        <v>120</v>
      </c>
    </row>
    <row r="205" s="13" customFormat="1">
      <c r="A205" s="13"/>
      <c r="B205" s="236"/>
      <c r="C205" s="237"/>
      <c r="D205" s="238" t="s">
        <v>195</v>
      </c>
      <c r="E205" s="239" t="s">
        <v>19</v>
      </c>
      <c r="F205" s="240" t="s">
        <v>751</v>
      </c>
      <c r="G205" s="237"/>
      <c r="H205" s="241">
        <v>0.13</v>
      </c>
      <c r="I205" s="242"/>
      <c r="J205" s="237"/>
      <c r="K205" s="237"/>
      <c r="L205" s="243"/>
      <c r="M205" s="244"/>
      <c r="N205" s="245"/>
      <c r="O205" s="245"/>
      <c r="P205" s="245"/>
      <c r="Q205" s="245"/>
      <c r="R205" s="245"/>
      <c r="S205" s="245"/>
      <c r="T205" s="246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47" t="s">
        <v>195</v>
      </c>
      <c r="AU205" s="247" t="s">
        <v>79</v>
      </c>
      <c r="AV205" s="13" t="s">
        <v>79</v>
      </c>
      <c r="AW205" s="13" t="s">
        <v>31</v>
      </c>
      <c r="AX205" s="13" t="s">
        <v>69</v>
      </c>
      <c r="AY205" s="247" t="s">
        <v>120</v>
      </c>
    </row>
    <row r="206" s="14" customFormat="1">
      <c r="A206" s="14"/>
      <c r="B206" s="251"/>
      <c r="C206" s="252"/>
      <c r="D206" s="238" t="s">
        <v>195</v>
      </c>
      <c r="E206" s="253" t="s">
        <v>19</v>
      </c>
      <c r="F206" s="254" t="s">
        <v>347</v>
      </c>
      <c r="G206" s="252"/>
      <c r="H206" s="255">
        <v>3.391</v>
      </c>
      <c r="I206" s="256"/>
      <c r="J206" s="252"/>
      <c r="K206" s="252"/>
      <c r="L206" s="257"/>
      <c r="M206" s="258"/>
      <c r="N206" s="259"/>
      <c r="O206" s="259"/>
      <c r="P206" s="259"/>
      <c r="Q206" s="259"/>
      <c r="R206" s="259"/>
      <c r="S206" s="259"/>
      <c r="T206" s="260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61" t="s">
        <v>195</v>
      </c>
      <c r="AU206" s="261" t="s">
        <v>79</v>
      </c>
      <c r="AV206" s="14" t="s">
        <v>119</v>
      </c>
      <c r="AW206" s="14" t="s">
        <v>31</v>
      </c>
      <c r="AX206" s="14" t="s">
        <v>77</v>
      </c>
      <c r="AY206" s="261" t="s">
        <v>120</v>
      </c>
    </row>
    <row r="207" s="2" customFormat="1" ht="44.25" customHeight="1">
      <c r="A207" s="39"/>
      <c r="B207" s="40"/>
      <c r="C207" s="206" t="s">
        <v>431</v>
      </c>
      <c r="D207" s="206" t="s">
        <v>121</v>
      </c>
      <c r="E207" s="207" t="s">
        <v>752</v>
      </c>
      <c r="F207" s="208" t="s">
        <v>753</v>
      </c>
      <c r="G207" s="209" t="s">
        <v>240</v>
      </c>
      <c r="H207" s="210">
        <v>1.383</v>
      </c>
      <c r="I207" s="211"/>
      <c r="J207" s="212">
        <f>ROUND(I207*H207,2)</f>
        <v>0</v>
      </c>
      <c r="K207" s="208" t="s">
        <v>191</v>
      </c>
      <c r="L207" s="45"/>
      <c r="M207" s="213" t="s">
        <v>19</v>
      </c>
      <c r="N207" s="214" t="s">
        <v>40</v>
      </c>
      <c r="O207" s="85"/>
      <c r="P207" s="215">
        <f>O207*H207</f>
        <v>0</v>
      </c>
      <c r="Q207" s="215">
        <v>1.03955</v>
      </c>
      <c r="R207" s="215">
        <f>Q207*H207</f>
        <v>1.4376976500000001</v>
      </c>
      <c r="S207" s="215">
        <v>0</v>
      </c>
      <c r="T207" s="216">
        <f>S207*H207</f>
        <v>0</v>
      </c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R207" s="217" t="s">
        <v>119</v>
      </c>
      <c r="AT207" s="217" t="s">
        <v>121</v>
      </c>
      <c r="AU207" s="217" t="s">
        <v>79</v>
      </c>
      <c r="AY207" s="18" t="s">
        <v>120</v>
      </c>
      <c r="BE207" s="218">
        <f>IF(N207="základní",J207,0)</f>
        <v>0</v>
      </c>
      <c r="BF207" s="218">
        <f>IF(N207="snížená",J207,0)</f>
        <v>0</v>
      </c>
      <c r="BG207" s="218">
        <f>IF(N207="zákl. přenesená",J207,0)</f>
        <v>0</v>
      </c>
      <c r="BH207" s="218">
        <f>IF(N207="sníž. přenesená",J207,0)</f>
        <v>0</v>
      </c>
      <c r="BI207" s="218">
        <f>IF(N207="nulová",J207,0)</f>
        <v>0</v>
      </c>
      <c r="BJ207" s="18" t="s">
        <v>77</v>
      </c>
      <c r="BK207" s="218">
        <f>ROUND(I207*H207,2)</f>
        <v>0</v>
      </c>
      <c r="BL207" s="18" t="s">
        <v>119</v>
      </c>
      <c r="BM207" s="217" t="s">
        <v>754</v>
      </c>
    </row>
    <row r="208" s="2" customFormat="1">
      <c r="A208" s="39"/>
      <c r="B208" s="40"/>
      <c r="C208" s="41"/>
      <c r="D208" s="231" t="s">
        <v>193</v>
      </c>
      <c r="E208" s="41"/>
      <c r="F208" s="232" t="s">
        <v>755</v>
      </c>
      <c r="G208" s="41"/>
      <c r="H208" s="41"/>
      <c r="I208" s="233"/>
      <c r="J208" s="41"/>
      <c r="K208" s="41"/>
      <c r="L208" s="45"/>
      <c r="M208" s="234"/>
      <c r="N208" s="235"/>
      <c r="O208" s="85"/>
      <c r="P208" s="85"/>
      <c r="Q208" s="85"/>
      <c r="R208" s="85"/>
      <c r="S208" s="85"/>
      <c r="T208" s="86"/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T208" s="18" t="s">
        <v>193</v>
      </c>
      <c r="AU208" s="18" t="s">
        <v>79</v>
      </c>
    </row>
    <row r="209" s="13" customFormat="1">
      <c r="A209" s="13"/>
      <c r="B209" s="236"/>
      <c r="C209" s="237"/>
      <c r="D209" s="238" t="s">
        <v>195</v>
      </c>
      <c r="E209" s="239" t="s">
        <v>19</v>
      </c>
      <c r="F209" s="240" t="s">
        <v>756</v>
      </c>
      <c r="G209" s="237"/>
      <c r="H209" s="241">
        <v>0.375</v>
      </c>
      <c r="I209" s="242"/>
      <c r="J209" s="237"/>
      <c r="K209" s="237"/>
      <c r="L209" s="243"/>
      <c r="M209" s="244"/>
      <c r="N209" s="245"/>
      <c r="O209" s="245"/>
      <c r="P209" s="245"/>
      <c r="Q209" s="245"/>
      <c r="R209" s="245"/>
      <c r="S209" s="245"/>
      <c r="T209" s="246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47" t="s">
        <v>195</v>
      </c>
      <c r="AU209" s="247" t="s">
        <v>79</v>
      </c>
      <c r="AV209" s="13" t="s">
        <v>79</v>
      </c>
      <c r="AW209" s="13" t="s">
        <v>31</v>
      </c>
      <c r="AX209" s="13" t="s">
        <v>69</v>
      </c>
      <c r="AY209" s="247" t="s">
        <v>120</v>
      </c>
    </row>
    <row r="210" s="13" customFormat="1">
      <c r="A210" s="13"/>
      <c r="B210" s="236"/>
      <c r="C210" s="237"/>
      <c r="D210" s="238" t="s">
        <v>195</v>
      </c>
      <c r="E210" s="239" t="s">
        <v>19</v>
      </c>
      <c r="F210" s="240" t="s">
        <v>757</v>
      </c>
      <c r="G210" s="237"/>
      <c r="H210" s="241">
        <v>0.20100000000000001</v>
      </c>
      <c r="I210" s="242"/>
      <c r="J210" s="237"/>
      <c r="K210" s="237"/>
      <c r="L210" s="243"/>
      <c r="M210" s="244"/>
      <c r="N210" s="245"/>
      <c r="O210" s="245"/>
      <c r="P210" s="245"/>
      <c r="Q210" s="245"/>
      <c r="R210" s="245"/>
      <c r="S210" s="245"/>
      <c r="T210" s="246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47" t="s">
        <v>195</v>
      </c>
      <c r="AU210" s="247" t="s">
        <v>79</v>
      </c>
      <c r="AV210" s="13" t="s">
        <v>79</v>
      </c>
      <c r="AW210" s="13" t="s">
        <v>31</v>
      </c>
      <c r="AX210" s="13" t="s">
        <v>69</v>
      </c>
      <c r="AY210" s="247" t="s">
        <v>120</v>
      </c>
    </row>
    <row r="211" s="13" customFormat="1">
      <c r="A211" s="13"/>
      <c r="B211" s="236"/>
      <c r="C211" s="237"/>
      <c r="D211" s="238" t="s">
        <v>195</v>
      </c>
      <c r="E211" s="239" t="s">
        <v>19</v>
      </c>
      <c r="F211" s="240" t="s">
        <v>758</v>
      </c>
      <c r="G211" s="237"/>
      <c r="H211" s="241">
        <v>0.80700000000000005</v>
      </c>
      <c r="I211" s="242"/>
      <c r="J211" s="237"/>
      <c r="K211" s="237"/>
      <c r="L211" s="243"/>
      <c r="M211" s="244"/>
      <c r="N211" s="245"/>
      <c r="O211" s="245"/>
      <c r="P211" s="245"/>
      <c r="Q211" s="245"/>
      <c r="R211" s="245"/>
      <c r="S211" s="245"/>
      <c r="T211" s="246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47" t="s">
        <v>195</v>
      </c>
      <c r="AU211" s="247" t="s">
        <v>79</v>
      </c>
      <c r="AV211" s="13" t="s">
        <v>79</v>
      </c>
      <c r="AW211" s="13" t="s">
        <v>31</v>
      </c>
      <c r="AX211" s="13" t="s">
        <v>69</v>
      </c>
      <c r="AY211" s="247" t="s">
        <v>120</v>
      </c>
    </row>
    <row r="212" s="14" customFormat="1">
      <c r="A212" s="14"/>
      <c r="B212" s="251"/>
      <c r="C212" s="252"/>
      <c r="D212" s="238" t="s">
        <v>195</v>
      </c>
      <c r="E212" s="253" t="s">
        <v>19</v>
      </c>
      <c r="F212" s="254" t="s">
        <v>347</v>
      </c>
      <c r="G212" s="252"/>
      <c r="H212" s="255">
        <v>1.383</v>
      </c>
      <c r="I212" s="256"/>
      <c r="J212" s="252"/>
      <c r="K212" s="252"/>
      <c r="L212" s="257"/>
      <c r="M212" s="258"/>
      <c r="N212" s="259"/>
      <c r="O212" s="259"/>
      <c r="P212" s="259"/>
      <c r="Q212" s="259"/>
      <c r="R212" s="259"/>
      <c r="S212" s="259"/>
      <c r="T212" s="260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61" t="s">
        <v>195</v>
      </c>
      <c r="AU212" s="261" t="s">
        <v>79</v>
      </c>
      <c r="AV212" s="14" t="s">
        <v>119</v>
      </c>
      <c r="AW212" s="14" t="s">
        <v>31</v>
      </c>
      <c r="AX212" s="14" t="s">
        <v>77</v>
      </c>
      <c r="AY212" s="261" t="s">
        <v>120</v>
      </c>
    </row>
    <row r="213" s="2" customFormat="1" ht="16.5" customHeight="1">
      <c r="A213" s="39"/>
      <c r="B213" s="40"/>
      <c r="C213" s="262" t="s">
        <v>436</v>
      </c>
      <c r="D213" s="262" t="s">
        <v>489</v>
      </c>
      <c r="E213" s="263" t="s">
        <v>759</v>
      </c>
      <c r="F213" s="264" t="s">
        <v>760</v>
      </c>
      <c r="G213" s="265" t="s">
        <v>582</v>
      </c>
      <c r="H213" s="266">
        <v>8</v>
      </c>
      <c r="I213" s="267"/>
      <c r="J213" s="268">
        <f>ROUND(I213*H213,2)</f>
        <v>0</v>
      </c>
      <c r="K213" s="264" t="s">
        <v>19</v>
      </c>
      <c r="L213" s="269"/>
      <c r="M213" s="270" t="s">
        <v>19</v>
      </c>
      <c r="N213" s="271" t="s">
        <v>40</v>
      </c>
      <c r="O213" s="85"/>
      <c r="P213" s="215">
        <f>O213*H213</f>
        <v>0</v>
      </c>
      <c r="Q213" s="215">
        <v>0</v>
      </c>
      <c r="R213" s="215">
        <f>Q213*H213</f>
        <v>0</v>
      </c>
      <c r="S213" s="215">
        <v>0</v>
      </c>
      <c r="T213" s="216">
        <f>S213*H213</f>
        <v>0</v>
      </c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R213" s="217" t="s">
        <v>149</v>
      </c>
      <c r="AT213" s="217" t="s">
        <v>489</v>
      </c>
      <c r="AU213" s="217" t="s">
        <v>79</v>
      </c>
      <c r="AY213" s="18" t="s">
        <v>120</v>
      </c>
      <c r="BE213" s="218">
        <f>IF(N213="základní",J213,0)</f>
        <v>0</v>
      </c>
      <c r="BF213" s="218">
        <f>IF(N213="snížená",J213,0)</f>
        <v>0</v>
      </c>
      <c r="BG213" s="218">
        <f>IF(N213="zákl. přenesená",J213,0)</f>
        <v>0</v>
      </c>
      <c r="BH213" s="218">
        <f>IF(N213="sníž. přenesená",J213,0)</f>
        <v>0</v>
      </c>
      <c r="BI213" s="218">
        <f>IF(N213="nulová",J213,0)</f>
        <v>0</v>
      </c>
      <c r="BJ213" s="18" t="s">
        <v>77</v>
      </c>
      <c r="BK213" s="218">
        <f>ROUND(I213*H213,2)</f>
        <v>0</v>
      </c>
      <c r="BL213" s="18" t="s">
        <v>119</v>
      </c>
      <c r="BM213" s="217" t="s">
        <v>761</v>
      </c>
    </row>
    <row r="214" s="13" customFormat="1">
      <c r="A214" s="13"/>
      <c r="B214" s="236"/>
      <c r="C214" s="237"/>
      <c r="D214" s="238" t="s">
        <v>195</v>
      </c>
      <c r="E214" s="239" t="s">
        <v>19</v>
      </c>
      <c r="F214" s="240" t="s">
        <v>762</v>
      </c>
      <c r="G214" s="237"/>
      <c r="H214" s="241">
        <v>8</v>
      </c>
      <c r="I214" s="242"/>
      <c r="J214" s="237"/>
      <c r="K214" s="237"/>
      <c r="L214" s="243"/>
      <c r="M214" s="244"/>
      <c r="N214" s="245"/>
      <c r="O214" s="245"/>
      <c r="P214" s="245"/>
      <c r="Q214" s="245"/>
      <c r="R214" s="245"/>
      <c r="S214" s="245"/>
      <c r="T214" s="246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47" t="s">
        <v>195</v>
      </c>
      <c r="AU214" s="247" t="s">
        <v>79</v>
      </c>
      <c r="AV214" s="13" t="s">
        <v>79</v>
      </c>
      <c r="AW214" s="13" t="s">
        <v>31</v>
      </c>
      <c r="AX214" s="13" t="s">
        <v>77</v>
      </c>
      <c r="AY214" s="247" t="s">
        <v>120</v>
      </c>
    </row>
    <row r="215" s="2" customFormat="1" ht="24.15" customHeight="1">
      <c r="A215" s="39"/>
      <c r="B215" s="40"/>
      <c r="C215" s="262" t="s">
        <v>442</v>
      </c>
      <c r="D215" s="262" t="s">
        <v>489</v>
      </c>
      <c r="E215" s="263" t="s">
        <v>763</v>
      </c>
      <c r="F215" s="264" t="s">
        <v>764</v>
      </c>
      <c r="G215" s="265" t="s">
        <v>211</v>
      </c>
      <c r="H215" s="266">
        <v>1.637</v>
      </c>
      <c r="I215" s="267"/>
      <c r="J215" s="268">
        <f>ROUND(I215*H215,2)</f>
        <v>0</v>
      </c>
      <c r="K215" s="264" t="s">
        <v>19</v>
      </c>
      <c r="L215" s="269"/>
      <c r="M215" s="270" t="s">
        <v>19</v>
      </c>
      <c r="N215" s="271" t="s">
        <v>40</v>
      </c>
      <c r="O215" s="85"/>
      <c r="P215" s="215">
        <f>O215*H215</f>
        <v>0</v>
      </c>
      <c r="Q215" s="215">
        <v>0</v>
      </c>
      <c r="R215" s="215">
        <f>Q215*H215</f>
        <v>0</v>
      </c>
      <c r="S215" s="215">
        <v>0</v>
      </c>
      <c r="T215" s="216">
        <f>S215*H215</f>
        <v>0</v>
      </c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R215" s="217" t="s">
        <v>149</v>
      </c>
      <c r="AT215" s="217" t="s">
        <v>489</v>
      </c>
      <c r="AU215" s="217" t="s">
        <v>79</v>
      </c>
      <c r="AY215" s="18" t="s">
        <v>120</v>
      </c>
      <c r="BE215" s="218">
        <f>IF(N215="základní",J215,0)</f>
        <v>0</v>
      </c>
      <c r="BF215" s="218">
        <f>IF(N215="snížená",J215,0)</f>
        <v>0</v>
      </c>
      <c r="BG215" s="218">
        <f>IF(N215="zákl. přenesená",J215,0)</f>
        <v>0</v>
      </c>
      <c r="BH215" s="218">
        <f>IF(N215="sníž. přenesená",J215,0)</f>
        <v>0</v>
      </c>
      <c r="BI215" s="218">
        <f>IF(N215="nulová",J215,0)</f>
        <v>0</v>
      </c>
      <c r="BJ215" s="18" t="s">
        <v>77</v>
      </c>
      <c r="BK215" s="218">
        <f>ROUND(I215*H215,2)</f>
        <v>0</v>
      </c>
      <c r="BL215" s="18" t="s">
        <v>119</v>
      </c>
      <c r="BM215" s="217" t="s">
        <v>765</v>
      </c>
    </row>
    <row r="216" s="13" customFormat="1">
      <c r="A216" s="13"/>
      <c r="B216" s="236"/>
      <c r="C216" s="237"/>
      <c r="D216" s="238" t="s">
        <v>195</v>
      </c>
      <c r="E216" s="239" t="s">
        <v>19</v>
      </c>
      <c r="F216" s="240" t="s">
        <v>766</v>
      </c>
      <c r="G216" s="237"/>
      <c r="H216" s="241">
        <v>1.637</v>
      </c>
      <c r="I216" s="242"/>
      <c r="J216" s="237"/>
      <c r="K216" s="237"/>
      <c r="L216" s="243"/>
      <c r="M216" s="244"/>
      <c r="N216" s="245"/>
      <c r="O216" s="245"/>
      <c r="P216" s="245"/>
      <c r="Q216" s="245"/>
      <c r="R216" s="245"/>
      <c r="S216" s="245"/>
      <c r="T216" s="246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47" t="s">
        <v>195</v>
      </c>
      <c r="AU216" s="247" t="s">
        <v>79</v>
      </c>
      <c r="AV216" s="13" t="s">
        <v>79</v>
      </c>
      <c r="AW216" s="13" t="s">
        <v>31</v>
      </c>
      <c r="AX216" s="13" t="s">
        <v>77</v>
      </c>
      <c r="AY216" s="247" t="s">
        <v>120</v>
      </c>
    </row>
    <row r="217" s="11" customFormat="1" ht="22.8" customHeight="1">
      <c r="A217" s="11"/>
      <c r="B217" s="192"/>
      <c r="C217" s="193"/>
      <c r="D217" s="194" t="s">
        <v>68</v>
      </c>
      <c r="E217" s="229" t="s">
        <v>119</v>
      </c>
      <c r="F217" s="229" t="s">
        <v>254</v>
      </c>
      <c r="G217" s="193"/>
      <c r="H217" s="193"/>
      <c r="I217" s="196"/>
      <c r="J217" s="230">
        <f>BK217</f>
        <v>0</v>
      </c>
      <c r="K217" s="193"/>
      <c r="L217" s="198"/>
      <c r="M217" s="199"/>
      <c r="N217" s="200"/>
      <c r="O217" s="200"/>
      <c r="P217" s="201">
        <f>SUM(P218:P238)</f>
        <v>0</v>
      </c>
      <c r="Q217" s="200"/>
      <c r="R217" s="201">
        <f>SUM(R218:R238)</f>
        <v>91.742581599999994</v>
      </c>
      <c r="S217" s="200"/>
      <c r="T217" s="202">
        <f>SUM(T218:T238)</f>
        <v>0</v>
      </c>
      <c r="U217" s="11"/>
      <c r="V217" s="11"/>
      <c r="W217" s="11"/>
      <c r="X217" s="11"/>
      <c r="Y217" s="11"/>
      <c r="Z217" s="11"/>
      <c r="AA217" s="11"/>
      <c r="AB217" s="11"/>
      <c r="AC217" s="11"/>
      <c r="AD217" s="11"/>
      <c r="AE217" s="11"/>
      <c r="AR217" s="203" t="s">
        <v>77</v>
      </c>
      <c r="AT217" s="204" t="s">
        <v>68</v>
      </c>
      <c r="AU217" s="204" t="s">
        <v>77</v>
      </c>
      <c r="AY217" s="203" t="s">
        <v>120</v>
      </c>
      <c r="BK217" s="205">
        <f>SUM(BK218:BK238)</f>
        <v>0</v>
      </c>
    </row>
    <row r="218" s="2" customFormat="1" ht="16.5" customHeight="1">
      <c r="A218" s="39"/>
      <c r="B218" s="40"/>
      <c r="C218" s="206" t="s">
        <v>447</v>
      </c>
      <c r="D218" s="206" t="s">
        <v>121</v>
      </c>
      <c r="E218" s="207" t="s">
        <v>767</v>
      </c>
      <c r="F218" s="208" t="s">
        <v>768</v>
      </c>
      <c r="G218" s="209" t="s">
        <v>190</v>
      </c>
      <c r="H218" s="210">
        <v>25.199999999999999</v>
      </c>
      <c r="I218" s="211"/>
      <c r="J218" s="212">
        <f>ROUND(I218*H218,2)</f>
        <v>0</v>
      </c>
      <c r="K218" s="208" t="s">
        <v>191</v>
      </c>
      <c r="L218" s="45"/>
      <c r="M218" s="213" t="s">
        <v>19</v>
      </c>
      <c r="N218" s="214" t="s">
        <v>40</v>
      </c>
      <c r="O218" s="85"/>
      <c r="P218" s="215">
        <f>O218*H218</f>
        <v>0</v>
      </c>
      <c r="Q218" s="215">
        <v>0.24315999999999999</v>
      </c>
      <c r="R218" s="215">
        <f>Q218*H218</f>
        <v>6.1276319999999993</v>
      </c>
      <c r="S218" s="215">
        <v>0</v>
      </c>
      <c r="T218" s="216">
        <f>S218*H218</f>
        <v>0</v>
      </c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R218" s="217" t="s">
        <v>119</v>
      </c>
      <c r="AT218" s="217" t="s">
        <v>121</v>
      </c>
      <c r="AU218" s="217" t="s">
        <v>79</v>
      </c>
      <c r="AY218" s="18" t="s">
        <v>120</v>
      </c>
      <c r="BE218" s="218">
        <f>IF(N218="základní",J218,0)</f>
        <v>0</v>
      </c>
      <c r="BF218" s="218">
        <f>IF(N218="snížená",J218,0)</f>
        <v>0</v>
      </c>
      <c r="BG218" s="218">
        <f>IF(N218="zákl. přenesená",J218,0)</f>
        <v>0</v>
      </c>
      <c r="BH218" s="218">
        <f>IF(N218="sníž. přenesená",J218,0)</f>
        <v>0</v>
      </c>
      <c r="BI218" s="218">
        <f>IF(N218="nulová",J218,0)</f>
        <v>0</v>
      </c>
      <c r="BJ218" s="18" t="s">
        <v>77</v>
      </c>
      <c r="BK218" s="218">
        <f>ROUND(I218*H218,2)</f>
        <v>0</v>
      </c>
      <c r="BL218" s="18" t="s">
        <v>119</v>
      </c>
      <c r="BM218" s="217" t="s">
        <v>769</v>
      </c>
    </row>
    <row r="219" s="2" customFormat="1">
      <c r="A219" s="39"/>
      <c r="B219" s="40"/>
      <c r="C219" s="41"/>
      <c r="D219" s="231" t="s">
        <v>193</v>
      </c>
      <c r="E219" s="41"/>
      <c r="F219" s="232" t="s">
        <v>770</v>
      </c>
      <c r="G219" s="41"/>
      <c r="H219" s="41"/>
      <c r="I219" s="233"/>
      <c r="J219" s="41"/>
      <c r="K219" s="41"/>
      <c r="L219" s="45"/>
      <c r="M219" s="234"/>
      <c r="N219" s="235"/>
      <c r="O219" s="85"/>
      <c r="P219" s="85"/>
      <c r="Q219" s="85"/>
      <c r="R219" s="85"/>
      <c r="S219" s="85"/>
      <c r="T219" s="86"/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T219" s="18" t="s">
        <v>193</v>
      </c>
      <c r="AU219" s="18" t="s">
        <v>79</v>
      </c>
    </row>
    <row r="220" s="13" customFormat="1">
      <c r="A220" s="13"/>
      <c r="B220" s="236"/>
      <c r="C220" s="237"/>
      <c r="D220" s="238" t="s">
        <v>195</v>
      </c>
      <c r="E220" s="239" t="s">
        <v>19</v>
      </c>
      <c r="F220" s="240" t="s">
        <v>771</v>
      </c>
      <c r="G220" s="237"/>
      <c r="H220" s="241">
        <v>25.199999999999999</v>
      </c>
      <c r="I220" s="242"/>
      <c r="J220" s="237"/>
      <c r="K220" s="237"/>
      <c r="L220" s="243"/>
      <c r="M220" s="244"/>
      <c r="N220" s="245"/>
      <c r="O220" s="245"/>
      <c r="P220" s="245"/>
      <c r="Q220" s="245"/>
      <c r="R220" s="245"/>
      <c r="S220" s="245"/>
      <c r="T220" s="246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47" t="s">
        <v>195</v>
      </c>
      <c r="AU220" s="247" t="s">
        <v>79</v>
      </c>
      <c r="AV220" s="13" t="s">
        <v>79</v>
      </c>
      <c r="AW220" s="13" t="s">
        <v>31</v>
      </c>
      <c r="AX220" s="13" t="s">
        <v>77</v>
      </c>
      <c r="AY220" s="247" t="s">
        <v>120</v>
      </c>
    </row>
    <row r="221" s="2" customFormat="1" ht="24.15" customHeight="1">
      <c r="A221" s="39"/>
      <c r="B221" s="40"/>
      <c r="C221" s="206" t="s">
        <v>452</v>
      </c>
      <c r="D221" s="206" t="s">
        <v>121</v>
      </c>
      <c r="E221" s="207" t="s">
        <v>772</v>
      </c>
      <c r="F221" s="208" t="s">
        <v>773</v>
      </c>
      <c r="G221" s="209" t="s">
        <v>211</v>
      </c>
      <c r="H221" s="210">
        <v>2.6000000000000001</v>
      </c>
      <c r="I221" s="211"/>
      <c r="J221" s="212">
        <f>ROUND(I221*H221,2)</f>
        <v>0</v>
      </c>
      <c r="K221" s="208" t="s">
        <v>191</v>
      </c>
      <c r="L221" s="45"/>
      <c r="M221" s="213" t="s">
        <v>19</v>
      </c>
      <c r="N221" s="214" t="s">
        <v>40</v>
      </c>
      <c r="O221" s="85"/>
      <c r="P221" s="215">
        <f>O221*H221</f>
        <v>0</v>
      </c>
      <c r="Q221" s="215">
        <v>2.83331</v>
      </c>
      <c r="R221" s="215">
        <f>Q221*H221</f>
        <v>7.366606</v>
      </c>
      <c r="S221" s="215">
        <v>0</v>
      </c>
      <c r="T221" s="216">
        <f>S221*H221</f>
        <v>0</v>
      </c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R221" s="217" t="s">
        <v>119</v>
      </c>
      <c r="AT221" s="217" t="s">
        <v>121</v>
      </c>
      <c r="AU221" s="217" t="s">
        <v>79</v>
      </c>
      <c r="AY221" s="18" t="s">
        <v>120</v>
      </c>
      <c r="BE221" s="218">
        <f>IF(N221="základní",J221,0)</f>
        <v>0</v>
      </c>
      <c r="BF221" s="218">
        <f>IF(N221="snížená",J221,0)</f>
        <v>0</v>
      </c>
      <c r="BG221" s="218">
        <f>IF(N221="zákl. přenesená",J221,0)</f>
        <v>0</v>
      </c>
      <c r="BH221" s="218">
        <f>IF(N221="sníž. přenesená",J221,0)</f>
        <v>0</v>
      </c>
      <c r="BI221" s="218">
        <f>IF(N221="nulová",J221,0)</f>
        <v>0</v>
      </c>
      <c r="BJ221" s="18" t="s">
        <v>77</v>
      </c>
      <c r="BK221" s="218">
        <f>ROUND(I221*H221,2)</f>
        <v>0</v>
      </c>
      <c r="BL221" s="18" t="s">
        <v>119</v>
      </c>
      <c r="BM221" s="217" t="s">
        <v>774</v>
      </c>
    </row>
    <row r="222" s="2" customFormat="1">
      <c r="A222" s="39"/>
      <c r="B222" s="40"/>
      <c r="C222" s="41"/>
      <c r="D222" s="231" t="s">
        <v>193</v>
      </c>
      <c r="E222" s="41"/>
      <c r="F222" s="232" t="s">
        <v>775</v>
      </c>
      <c r="G222" s="41"/>
      <c r="H222" s="41"/>
      <c r="I222" s="233"/>
      <c r="J222" s="41"/>
      <c r="K222" s="41"/>
      <c r="L222" s="45"/>
      <c r="M222" s="234"/>
      <c r="N222" s="235"/>
      <c r="O222" s="85"/>
      <c r="P222" s="85"/>
      <c r="Q222" s="85"/>
      <c r="R222" s="85"/>
      <c r="S222" s="85"/>
      <c r="T222" s="86"/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T222" s="18" t="s">
        <v>193</v>
      </c>
      <c r="AU222" s="18" t="s">
        <v>79</v>
      </c>
    </row>
    <row r="223" s="13" customFormat="1">
      <c r="A223" s="13"/>
      <c r="B223" s="236"/>
      <c r="C223" s="237"/>
      <c r="D223" s="238" t="s">
        <v>195</v>
      </c>
      <c r="E223" s="239" t="s">
        <v>19</v>
      </c>
      <c r="F223" s="240" t="s">
        <v>776</v>
      </c>
      <c r="G223" s="237"/>
      <c r="H223" s="241">
        <v>2.6000000000000001</v>
      </c>
      <c r="I223" s="242"/>
      <c r="J223" s="237"/>
      <c r="K223" s="237"/>
      <c r="L223" s="243"/>
      <c r="M223" s="244"/>
      <c r="N223" s="245"/>
      <c r="O223" s="245"/>
      <c r="P223" s="245"/>
      <c r="Q223" s="245"/>
      <c r="R223" s="245"/>
      <c r="S223" s="245"/>
      <c r="T223" s="246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47" t="s">
        <v>195</v>
      </c>
      <c r="AU223" s="247" t="s">
        <v>79</v>
      </c>
      <c r="AV223" s="13" t="s">
        <v>79</v>
      </c>
      <c r="AW223" s="13" t="s">
        <v>31</v>
      </c>
      <c r="AX223" s="13" t="s">
        <v>77</v>
      </c>
      <c r="AY223" s="247" t="s">
        <v>120</v>
      </c>
    </row>
    <row r="224" s="2" customFormat="1" ht="24.15" customHeight="1">
      <c r="A224" s="39"/>
      <c r="B224" s="40"/>
      <c r="C224" s="206" t="s">
        <v>457</v>
      </c>
      <c r="D224" s="206" t="s">
        <v>121</v>
      </c>
      <c r="E224" s="207" t="s">
        <v>777</v>
      </c>
      <c r="F224" s="208" t="s">
        <v>778</v>
      </c>
      <c r="G224" s="209" t="s">
        <v>211</v>
      </c>
      <c r="H224" s="210">
        <v>6.4199999999999999</v>
      </c>
      <c r="I224" s="211"/>
      <c r="J224" s="212">
        <f>ROUND(I224*H224,2)</f>
        <v>0</v>
      </c>
      <c r="K224" s="208" t="s">
        <v>191</v>
      </c>
      <c r="L224" s="45"/>
      <c r="M224" s="213" t="s">
        <v>19</v>
      </c>
      <c r="N224" s="214" t="s">
        <v>40</v>
      </c>
      <c r="O224" s="85"/>
      <c r="P224" s="215">
        <f>O224*H224</f>
        <v>0</v>
      </c>
      <c r="Q224" s="215">
        <v>2.2050000000000001</v>
      </c>
      <c r="R224" s="215">
        <f>Q224*H224</f>
        <v>14.1561</v>
      </c>
      <c r="S224" s="215">
        <v>0</v>
      </c>
      <c r="T224" s="216">
        <f>S224*H224</f>
        <v>0</v>
      </c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R224" s="217" t="s">
        <v>119</v>
      </c>
      <c r="AT224" s="217" t="s">
        <v>121</v>
      </c>
      <c r="AU224" s="217" t="s">
        <v>79</v>
      </c>
      <c r="AY224" s="18" t="s">
        <v>120</v>
      </c>
      <c r="BE224" s="218">
        <f>IF(N224="základní",J224,0)</f>
        <v>0</v>
      </c>
      <c r="BF224" s="218">
        <f>IF(N224="snížená",J224,0)</f>
        <v>0</v>
      </c>
      <c r="BG224" s="218">
        <f>IF(N224="zákl. přenesená",J224,0)</f>
        <v>0</v>
      </c>
      <c r="BH224" s="218">
        <f>IF(N224="sníž. přenesená",J224,0)</f>
        <v>0</v>
      </c>
      <c r="BI224" s="218">
        <f>IF(N224="nulová",J224,0)</f>
        <v>0</v>
      </c>
      <c r="BJ224" s="18" t="s">
        <v>77</v>
      </c>
      <c r="BK224" s="218">
        <f>ROUND(I224*H224,2)</f>
        <v>0</v>
      </c>
      <c r="BL224" s="18" t="s">
        <v>119</v>
      </c>
      <c r="BM224" s="217" t="s">
        <v>779</v>
      </c>
    </row>
    <row r="225" s="2" customFormat="1">
      <c r="A225" s="39"/>
      <c r="B225" s="40"/>
      <c r="C225" s="41"/>
      <c r="D225" s="231" t="s">
        <v>193</v>
      </c>
      <c r="E225" s="41"/>
      <c r="F225" s="232" t="s">
        <v>780</v>
      </c>
      <c r="G225" s="41"/>
      <c r="H225" s="41"/>
      <c r="I225" s="233"/>
      <c r="J225" s="41"/>
      <c r="K225" s="41"/>
      <c r="L225" s="45"/>
      <c r="M225" s="234"/>
      <c r="N225" s="235"/>
      <c r="O225" s="85"/>
      <c r="P225" s="85"/>
      <c r="Q225" s="85"/>
      <c r="R225" s="85"/>
      <c r="S225" s="85"/>
      <c r="T225" s="86"/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T225" s="18" t="s">
        <v>193</v>
      </c>
      <c r="AU225" s="18" t="s">
        <v>79</v>
      </c>
    </row>
    <row r="226" s="13" customFormat="1">
      <c r="A226" s="13"/>
      <c r="B226" s="236"/>
      <c r="C226" s="237"/>
      <c r="D226" s="238" t="s">
        <v>195</v>
      </c>
      <c r="E226" s="239" t="s">
        <v>19</v>
      </c>
      <c r="F226" s="240" t="s">
        <v>781</v>
      </c>
      <c r="G226" s="237"/>
      <c r="H226" s="241">
        <v>6.4199999999999999</v>
      </c>
      <c r="I226" s="242"/>
      <c r="J226" s="237"/>
      <c r="K226" s="237"/>
      <c r="L226" s="243"/>
      <c r="M226" s="244"/>
      <c r="N226" s="245"/>
      <c r="O226" s="245"/>
      <c r="P226" s="245"/>
      <c r="Q226" s="245"/>
      <c r="R226" s="245"/>
      <c r="S226" s="245"/>
      <c r="T226" s="246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47" t="s">
        <v>195</v>
      </c>
      <c r="AU226" s="247" t="s">
        <v>79</v>
      </c>
      <c r="AV226" s="13" t="s">
        <v>79</v>
      </c>
      <c r="AW226" s="13" t="s">
        <v>31</v>
      </c>
      <c r="AX226" s="13" t="s">
        <v>77</v>
      </c>
      <c r="AY226" s="247" t="s">
        <v>120</v>
      </c>
    </row>
    <row r="227" s="2" customFormat="1" ht="24.15" customHeight="1">
      <c r="A227" s="39"/>
      <c r="B227" s="40"/>
      <c r="C227" s="206" t="s">
        <v>460</v>
      </c>
      <c r="D227" s="206" t="s">
        <v>121</v>
      </c>
      <c r="E227" s="207" t="s">
        <v>782</v>
      </c>
      <c r="F227" s="208" t="s">
        <v>783</v>
      </c>
      <c r="G227" s="209" t="s">
        <v>211</v>
      </c>
      <c r="H227" s="210">
        <v>25.68</v>
      </c>
      <c r="I227" s="211"/>
      <c r="J227" s="212">
        <f>ROUND(I227*H227,2)</f>
        <v>0</v>
      </c>
      <c r="K227" s="208" t="s">
        <v>191</v>
      </c>
      <c r="L227" s="45"/>
      <c r="M227" s="213" t="s">
        <v>19</v>
      </c>
      <c r="N227" s="214" t="s">
        <v>40</v>
      </c>
      <c r="O227" s="85"/>
      <c r="P227" s="215">
        <f>O227*H227</f>
        <v>0</v>
      </c>
      <c r="Q227" s="215">
        <v>2.0032199999999998</v>
      </c>
      <c r="R227" s="215">
        <f>Q227*H227</f>
        <v>51.442689599999994</v>
      </c>
      <c r="S227" s="215">
        <v>0</v>
      </c>
      <c r="T227" s="216">
        <f>S227*H227</f>
        <v>0</v>
      </c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R227" s="217" t="s">
        <v>119</v>
      </c>
      <c r="AT227" s="217" t="s">
        <v>121</v>
      </c>
      <c r="AU227" s="217" t="s">
        <v>79</v>
      </c>
      <c r="AY227" s="18" t="s">
        <v>120</v>
      </c>
      <c r="BE227" s="218">
        <f>IF(N227="základní",J227,0)</f>
        <v>0</v>
      </c>
      <c r="BF227" s="218">
        <f>IF(N227="snížená",J227,0)</f>
        <v>0</v>
      </c>
      <c r="BG227" s="218">
        <f>IF(N227="zákl. přenesená",J227,0)</f>
        <v>0</v>
      </c>
      <c r="BH227" s="218">
        <f>IF(N227="sníž. přenesená",J227,0)</f>
        <v>0</v>
      </c>
      <c r="BI227" s="218">
        <f>IF(N227="nulová",J227,0)</f>
        <v>0</v>
      </c>
      <c r="BJ227" s="18" t="s">
        <v>77</v>
      </c>
      <c r="BK227" s="218">
        <f>ROUND(I227*H227,2)</f>
        <v>0</v>
      </c>
      <c r="BL227" s="18" t="s">
        <v>119</v>
      </c>
      <c r="BM227" s="217" t="s">
        <v>784</v>
      </c>
    </row>
    <row r="228" s="2" customFormat="1">
      <c r="A228" s="39"/>
      <c r="B228" s="40"/>
      <c r="C228" s="41"/>
      <c r="D228" s="231" t="s">
        <v>193</v>
      </c>
      <c r="E228" s="41"/>
      <c r="F228" s="232" t="s">
        <v>785</v>
      </c>
      <c r="G228" s="41"/>
      <c r="H228" s="41"/>
      <c r="I228" s="233"/>
      <c r="J228" s="41"/>
      <c r="K228" s="41"/>
      <c r="L228" s="45"/>
      <c r="M228" s="234"/>
      <c r="N228" s="235"/>
      <c r="O228" s="85"/>
      <c r="P228" s="85"/>
      <c r="Q228" s="85"/>
      <c r="R228" s="85"/>
      <c r="S228" s="85"/>
      <c r="T228" s="86"/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T228" s="18" t="s">
        <v>193</v>
      </c>
      <c r="AU228" s="18" t="s">
        <v>79</v>
      </c>
    </row>
    <row r="229" s="13" customFormat="1">
      <c r="A229" s="13"/>
      <c r="B229" s="236"/>
      <c r="C229" s="237"/>
      <c r="D229" s="238" t="s">
        <v>195</v>
      </c>
      <c r="E229" s="239" t="s">
        <v>19</v>
      </c>
      <c r="F229" s="240" t="s">
        <v>786</v>
      </c>
      <c r="G229" s="237"/>
      <c r="H229" s="241">
        <v>25.68</v>
      </c>
      <c r="I229" s="242"/>
      <c r="J229" s="237"/>
      <c r="K229" s="237"/>
      <c r="L229" s="243"/>
      <c r="M229" s="244"/>
      <c r="N229" s="245"/>
      <c r="O229" s="245"/>
      <c r="P229" s="245"/>
      <c r="Q229" s="245"/>
      <c r="R229" s="245"/>
      <c r="S229" s="245"/>
      <c r="T229" s="246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47" t="s">
        <v>195</v>
      </c>
      <c r="AU229" s="247" t="s">
        <v>79</v>
      </c>
      <c r="AV229" s="13" t="s">
        <v>79</v>
      </c>
      <c r="AW229" s="13" t="s">
        <v>31</v>
      </c>
      <c r="AX229" s="13" t="s">
        <v>77</v>
      </c>
      <c r="AY229" s="247" t="s">
        <v>120</v>
      </c>
    </row>
    <row r="230" s="2" customFormat="1" ht="33" customHeight="1">
      <c r="A230" s="39"/>
      <c r="B230" s="40"/>
      <c r="C230" s="206" t="s">
        <v>466</v>
      </c>
      <c r="D230" s="206" t="s">
        <v>121</v>
      </c>
      <c r="E230" s="207" t="s">
        <v>787</v>
      </c>
      <c r="F230" s="208" t="s">
        <v>788</v>
      </c>
      <c r="G230" s="209" t="s">
        <v>190</v>
      </c>
      <c r="H230" s="210">
        <v>42.799999999999997</v>
      </c>
      <c r="I230" s="211"/>
      <c r="J230" s="212">
        <f>ROUND(I230*H230,2)</f>
        <v>0</v>
      </c>
      <c r="K230" s="208" t="s">
        <v>191</v>
      </c>
      <c r="L230" s="45"/>
      <c r="M230" s="213" t="s">
        <v>19</v>
      </c>
      <c r="N230" s="214" t="s">
        <v>40</v>
      </c>
      <c r="O230" s="85"/>
      <c r="P230" s="215">
        <f>O230*H230</f>
        <v>0</v>
      </c>
      <c r="Q230" s="215">
        <v>0</v>
      </c>
      <c r="R230" s="215">
        <f>Q230*H230</f>
        <v>0</v>
      </c>
      <c r="S230" s="215">
        <v>0</v>
      </c>
      <c r="T230" s="216">
        <f>S230*H230</f>
        <v>0</v>
      </c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R230" s="217" t="s">
        <v>119</v>
      </c>
      <c r="AT230" s="217" t="s">
        <v>121</v>
      </c>
      <c r="AU230" s="217" t="s">
        <v>79</v>
      </c>
      <c r="AY230" s="18" t="s">
        <v>120</v>
      </c>
      <c r="BE230" s="218">
        <f>IF(N230="základní",J230,0)</f>
        <v>0</v>
      </c>
      <c r="BF230" s="218">
        <f>IF(N230="snížená",J230,0)</f>
        <v>0</v>
      </c>
      <c r="BG230" s="218">
        <f>IF(N230="zákl. přenesená",J230,0)</f>
        <v>0</v>
      </c>
      <c r="BH230" s="218">
        <f>IF(N230="sníž. přenesená",J230,0)</f>
        <v>0</v>
      </c>
      <c r="BI230" s="218">
        <f>IF(N230="nulová",J230,0)</f>
        <v>0</v>
      </c>
      <c r="BJ230" s="18" t="s">
        <v>77</v>
      </c>
      <c r="BK230" s="218">
        <f>ROUND(I230*H230,2)</f>
        <v>0</v>
      </c>
      <c r="BL230" s="18" t="s">
        <v>119</v>
      </c>
      <c r="BM230" s="217" t="s">
        <v>789</v>
      </c>
    </row>
    <row r="231" s="2" customFormat="1">
      <c r="A231" s="39"/>
      <c r="B231" s="40"/>
      <c r="C231" s="41"/>
      <c r="D231" s="231" t="s">
        <v>193</v>
      </c>
      <c r="E231" s="41"/>
      <c r="F231" s="232" t="s">
        <v>790</v>
      </c>
      <c r="G231" s="41"/>
      <c r="H231" s="41"/>
      <c r="I231" s="233"/>
      <c r="J231" s="41"/>
      <c r="K231" s="41"/>
      <c r="L231" s="45"/>
      <c r="M231" s="234"/>
      <c r="N231" s="235"/>
      <c r="O231" s="85"/>
      <c r="P231" s="85"/>
      <c r="Q231" s="85"/>
      <c r="R231" s="85"/>
      <c r="S231" s="85"/>
      <c r="T231" s="86"/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T231" s="18" t="s">
        <v>193</v>
      </c>
      <c r="AU231" s="18" t="s">
        <v>79</v>
      </c>
    </row>
    <row r="232" s="13" customFormat="1">
      <c r="A232" s="13"/>
      <c r="B232" s="236"/>
      <c r="C232" s="237"/>
      <c r="D232" s="238" t="s">
        <v>195</v>
      </c>
      <c r="E232" s="239" t="s">
        <v>19</v>
      </c>
      <c r="F232" s="240" t="s">
        <v>791</v>
      </c>
      <c r="G232" s="237"/>
      <c r="H232" s="241">
        <v>42.799999999999997</v>
      </c>
      <c r="I232" s="242"/>
      <c r="J232" s="237"/>
      <c r="K232" s="237"/>
      <c r="L232" s="243"/>
      <c r="M232" s="244"/>
      <c r="N232" s="245"/>
      <c r="O232" s="245"/>
      <c r="P232" s="245"/>
      <c r="Q232" s="245"/>
      <c r="R232" s="245"/>
      <c r="S232" s="245"/>
      <c r="T232" s="246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47" t="s">
        <v>195</v>
      </c>
      <c r="AU232" s="247" t="s">
        <v>79</v>
      </c>
      <c r="AV232" s="13" t="s">
        <v>79</v>
      </c>
      <c r="AW232" s="13" t="s">
        <v>31</v>
      </c>
      <c r="AX232" s="13" t="s">
        <v>77</v>
      </c>
      <c r="AY232" s="247" t="s">
        <v>120</v>
      </c>
    </row>
    <row r="233" s="2" customFormat="1" ht="24.15" customHeight="1">
      <c r="A233" s="39"/>
      <c r="B233" s="40"/>
      <c r="C233" s="206" t="s">
        <v>472</v>
      </c>
      <c r="D233" s="206" t="s">
        <v>121</v>
      </c>
      <c r="E233" s="207" t="s">
        <v>792</v>
      </c>
      <c r="F233" s="208" t="s">
        <v>793</v>
      </c>
      <c r="G233" s="209" t="s">
        <v>211</v>
      </c>
      <c r="H233" s="210">
        <v>1.1399999999999999</v>
      </c>
      <c r="I233" s="211"/>
      <c r="J233" s="212">
        <f>ROUND(I233*H233,2)</f>
        <v>0</v>
      </c>
      <c r="K233" s="208" t="s">
        <v>191</v>
      </c>
      <c r="L233" s="45"/>
      <c r="M233" s="213" t="s">
        <v>19</v>
      </c>
      <c r="N233" s="214" t="s">
        <v>40</v>
      </c>
      <c r="O233" s="85"/>
      <c r="P233" s="215">
        <f>O233*H233</f>
        <v>0</v>
      </c>
      <c r="Q233" s="215">
        <v>1.9967999999999999</v>
      </c>
      <c r="R233" s="215">
        <f>Q233*H233</f>
        <v>2.2763519999999997</v>
      </c>
      <c r="S233" s="215">
        <v>0</v>
      </c>
      <c r="T233" s="216">
        <f>S233*H233</f>
        <v>0</v>
      </c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R233" s="217" t="s">
        <v>119</v>
      </c>
      <c r="AT233" s="217" t="s">
        <v>121</v>
      </c>
      <c r="AU233" s="217" t="s">
        <v>79</v>
      </c>
      <c r="AY233" s="18" t="s">
        <v>120</v>
      </c>
      <c r="BE233" s="218">
        <f>IF(N233="základní",J233,0)</f>
        <v>0</v>
      </c>
      <c r="BF233" s="218">
        <f>IF(N233="snížená",J233,0)</f>
        <v>0</v>
      </c>
      <c r="BG233" s="218">
        <f>IF(N233="zákl. přenesená",J233,0)</f>
        <v>0</v>
      </c>
      <c r="BH233" s="218">
        <f>IF(N233="sníž. přenesená",J233,0)</f>
        <v>0</v>
      </c>
      <c r="BI233" s="218">
        <f>IF(N233="nulová",J233,0)</f>
        <v>0</v>
      </c>
      <c r="BJ233" s="18" t="s">
        <v>77</v>
      </c>
      <c r="BK233" s="218">
        <f>ROUND(I233*H233,2)</f>
        <v>0</v>
      </c>
      <c r="BL233" s="18" t="s">
        <v>119</v>
      </c>
      <c r="BM233" s="217" t="s">
        <v>794</v>
      </c>
    </row>
    <row r="234" s="2" customFormat="1">
      <c r="A234" s="39"/>
      <c r="B234" s="40"/>
      <c r="C234" s="41"/>
      <c r="D234" s="231" t="s">
        <v>193</v>
      </c>
      <c r="E234" s="41"/>
      <c r="F234" s="232" t="s">
        <v>795</v>
      </c>
      <c r="G234" s="41"/>
      <c r="H234" s="41"/>
      <c r="I234" s="233"/>
      <c r="J234" s="41"/>
      <c r="K234" s="41"/>
      <c r="L234" s="45"/>
      <c r="M234" s="234"/>
      <c r="N234" s="235"/>
      <c r="O234" s="85"/>
      <c r="P234" s="85"/>
      <c r="Q234" s="85"/>
      <c r="R234" s="85"/>
      <c r="S234" s="85"/>
      <c r="T234" s="86"/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T234" s="18" t="s">
        <v>193</v>
      </c>
      <c r="AU234" s="18" t="s">
        <v>79</v>
      </c>
    </row>
    <row r="235" s="13" customFormat="1">
      <c r="A235" s="13"/>
      <c r="B235" s="236"/>
      <c r="C235" s="237"/>
      <c r="D235" s="238" t="s">
        <v>195</v>
      </c>
      <c r="E235" s="239" t="s">
        <v>19</v>
      </c>
      <c r="F235" s="240" t="s">
        <v>796</v>
      </c>
      <c r="G235" s="237"/>
      <c r="H235" s="241">
        <v>1.1399999999999999</v>
      </c>
      <c r="I235" s="242"/>
      <c r="J235" s="237"/>
      <c r="K235" s="237"/>
      <c r="L235" s="243"/>
      <c r="M235" s="244"/>
      <c r="N235" s="245"/>
      <c r="O235" s="245"/>
      <c r="P235" s="245"/>
      <c r="Q235" s="245"/>
      <c r="R235" s="245"/>
      <c r="S235" s="245"/>
      <c r="T235" s="246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47" t="s">
        <v>195</v>
      </c>
      <c r="AU235" s="247" t="s">
        <v>79</v>
      </c>
      <c r="AV235" s="13" t="s">
        <v>79</v>
      </c>
      <c r="AW235" s="13" t="s">
        <v>31</v>
      </c>
      <c r="AX235" s="13" t="s">
        <v>77</v>
      </c>
      <c r="AY235" s="247" t="s">
        <v>120</v>
      </c>
    </row>
    <row r="236" s="2" customFormat="1" ht="24.15" customHeight="1">
      <c r="A236" s="39"/>
      <c r="B236" s="40"/>
      <c r="C236" s="206" t="s">
        <v>474</v>
      </c>
      <c r="D236" s="206" t="s">
        <v>121</v>
      </c>
      <c r="E236" s="207" t="s">
        <v>797</v>
      </c>
      <c r="F236" s="208" t="s">
        <v>798</v>
      </c>
      <c r="G236" s="209" t="s">
        <v>190</v>
      </c>
      <c r="H236" s="210">
        <v>12.6</v>
      </c>
      <c r="I236" s="211"/>
      <c r="J236" s="212">
        <f>ROUND(I236*H236,2)</f>
        <v>0</v>
      </c>
      <c r="K236" s="208" t="s">
        <v>191</v>
      </c>
      <c r="L236" s="45"/>
      <c r="M236" s="213" t="s">
        <v>19</v>
      </c>
      <c r="N236" s="214" t="s">
        <v>40</v>
      </c>
      <c r="O236" s="85"/>
      <c r="P236" s="215">
        <f>O236*H236</f>
        <v>0</v>
      </c>
      <c r="Q236" s="215">
        <v>0.82326999999999995</v>
      </c>
      <c r="R236" s="215">
        <f>Q236*H236</f>
        <v>10.373201999999999</v>
      </c>
      <c r="S236" s="215">
        <v>0</v>
      </c>
      <c r="T236" s="216">
        <f>S236*H236</f>
        <v>0</v>
      </c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R236" s="217" t="s">
        <v>119</v>
      </c>
      <c r="AT236" s="217" t="s">
        <v>121</v>
      </c>
      <c r="AU236" s="217" t="s">
        <v>79</v>
      </c>
      <c r="AY236" s="18" t="s">
        <v>120</v>
      </c>
      <c r="BE236" s="218">
        <f>IF(N236="základní",J236,0)</f>
        <v>0</v>
      </c>
      <c r="BF236" s="218">
        <f>IF(N236="snížená",J236,0)</f>
        <v>0</v>
      </c>
      <c r="BG236" s="218">
        <f>IF(N236="zákl. přenesená",J236,0)</f>
        <v>0</v>
      </c>
      <c r="BH236" s="218">
        <f>IF(N236="sníž. přenesená",J236,0)</f>
        <v>0</v>
      </c>
      <c r="BI236" s="218">
        <f>IF(N236="nulová",J236,0)</f>
        <v>0</v>
      </c>
      <c r="BJ236" s="18" t="s">
        <v>77</v>
      </c>
      <c r="BK236" s="218">
        <f>ROUND(I236*H236,2)</f>
        <v>0</v>
      </c>
      <c r="BL236" s="18" t="s">
        <v>119</v>
      </c>
      <c r="BM236" s="217" t="s">
        <v>799</v>
      </c>
    </row>
    <row r="237" s="2" customFormat="1">
      <c r="A237" s="39"/>
      <c r="B237" s="40"/>
      <c r="C237" s="41"/>
      <c r="D237" s="231" t="s">
        <v>193</v>
      </c>
      <c r="E237" s="41"/>
      <c r="F237" s="232" t="s">
        <v>800</v>
      </c>
      <c r="G237" s="41"/>
      <c r="H237" s="41"/>
      <c r="I237" s="233"/>
      <c r="J237" s="41"/>
      <c r="K237" s="41"/>
      <c r="L237" s="45"/>
      <c r="M237" s="234"/>
      <c r="N237" s="235"/>
      <c r="O237" s="85"/>
      <c r="P237" s="85"/>
      <c r="Q237" s="85"/>
      <c r="R237" s="85"/>
      <c r="S237" s="85"/>
      <c r="T237" s="86"/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T237" s="18" t="s">
        <v>193</v>
      </c>
      <c r="AU237" s="18" t="s">
        <v>79</v>
      </c>
    </row>
    <row r="238" s="13" customFormat="1">
      <c r="A238" s="13"/>
      <c r="B238" s="236"/>
      <c r="C238" s="237"/>
      <c r="D238" s="238" t="s">
        <v>195</v>
      </c>
      <c r="E238" s="239" t="s">
        <v>19</v>
      </c>
      <c r="F238" s="240" t="s">
        <v>801</v>
      </c>
      <c r="G238" s="237"/>
      <c r="H238" s="241">
        <v>12.6</v>
      </c>
      <c r="I238" s="242"/>
      <c r="J238" s="237"/>
      <c r="K238" s="237"/>
      <c r="L238" s="243"/>
      <c r="M238" s="244"/>
      <c r="N238" s="245"/>
      <c r="O238" s="245"/>
      <c r="P238" s="245"/>
      <c r="Q238" s="245"/>
      <c r="R238" s="245"/>
      <c r="S238" s="245"/>
      <c r="T238" s="246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47" t="s">
        <v>195</v>
      </c>
      <c r="AU238" s="247" t="s">
        <v>79</v>
      </c>
      <c r="AV238" s="13" t="s">
        <v>79</v>
      </c>
      <c r="AW238" s="13" t="s">
        <v>31</v>
      </c>
      <c r="AX238" s="13" t="s">
        <v>77</v>
      </c>
      <c r="AY238" s="247" t="s">
        <v>120</v>
      </c>
    </row>
    <row r="239" s="11" customFormat="1" ht="22.8" customHeight="1">
      <c r="A239" s="11"/>
      <c r="B239" s="192"/>
      <c r="C239" s="193"/>
      <c r="D239" s="194" t="s">
        <v>68</v>
      </c>
      <c r="E239" s="229" t="s">
        <v>149</v>
      </c>
      <c r="F239" s="229" t="s">
        <v>578</v>
      </c>
      <c r="G239" s="193"/>
      <c r="H239" s="193"/>
      <c r="I239" s="196"/>
      <c r="J239" s="230">
        <f>BK239</f>
        <v>0</v>
      </c>
      <c r="K239" s="193"/>
      <c r="L239" s="198"/>
      <c r="M239" s="199"/>
      <c r="N239" s="200"/>
      <c r="O239" s="200"/>
      <c r="P239" s="201">
        <f>SUM(P240:P261)</f>
        <v>0</v>
      </c>
      <c r="Q239" s="200"/>
      <c r="R239" s="201">
        <f>SUM(R240:R261)</f>
        <v>35.728224999999995</v>
      </c>
      <c r="S239" s="200"/>
      <c r="T239" s="202">
        <f>SUM(T240:T261)</f>
        <v>0</v>
      </c>
      <c r="U239" s="11"/>
      <c r="V239" s="11"/>
      <c r="W239" s="11"/>
      <c r="X239" s="11"/>
      <c r="Y239" s="11"/>
      <c r="Z239" s="11"/>
      <c r="AA239" s="11"/>
      <c r="AB239" s="11"/>
      <c r="AC239" s="11"/>
      <c r="AD239" s="11"/>
      <c r="AE239" s="11"/>
      <c r="AR239" s="203" t="s">
        <v>77</v>
      </c>
      <c r="AT239" s="204" t="s">
        <v>68</v>
      </c>
      <c r="AU239" s="204" t="s">
        <v>77</v>
      </c>
      <c r="AY239" s="203" t="s">
        <v>120</v>
      </c>
      <c r="BK239" s="205">
        <f>SUM(BK240:BK261)</f>
        <v>0</v>
      </c>
    </row>
    <row r="240" s="2" customFormat="1" ht="24.15" customHeight="1">
      <c r="A240" s="39"/>
      <c r="B240" s="40"/>
      <c r="C240" s="206" t="s">
        <v>477</v>
      </c>
      <c r="D240" s="206" t="s">
        <v>121</v>
      </c>
      <c r="E240" s="207" t="s">
        <v>802</v>
      </c>
      <c r="F240" s="208" t="s">
        <v>803</v>
      </c>
      <c r="G240" s="209" t="s">
        <v>300</v>
      </c>
      <c r="H240" s="210">
        <v>1</v>
      </c>
      <c r="I240" s="211"/>
      <c r="J240" s="212">
        <f>ROUND(I240*H240,2)</f>
        <v>0</v>
      </c>
      <c r="K240" s="208" t="s">
        <v>191</v>
      </c>
      <c r="L240" s="45"/>
      <c r="M240" s="213" t="s">
        <v>19</v>
      </c>
      <c r="N240" s="214" t="s">
        <v>40</v>
      </c>
      <c r="O240" s="85"/>
      <c r="P240" s="215">
        <f>O240*H240</f>
        <v>0</v>
      </c>
      <c r="Q240" s="215">
        <v>0</v>
      </c>
      <c r="R240" s="215">
        <f>Q240*H240</f>
        <v>0</v>
      </c>
      <c r="S240" s="215">
        <v>0</v>
      </c>
      <c r="T240" s="216">
        <f>S240*H240</f>
        <v>0</v>
      </c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R240" s="217" t="s">
        <v>119</v>
      </c>
      <c r="AT240" s="217" t="s">
        <v>121</v>
      </c>
      <c r="AU240" s="217" t="s">
        <v>79</v>
      </c>
      <c r="AY240" s="18" t="s">
        <v>120</v>
      </c>
      <c r="BE240" s="218">
        <f>IF(N240="základní",J240,0)</f>
        <v>0</v>
      </c>
      <c r="BF240" s="218">
        <f>IF(N240="snížená",J240,0)</f>
        <v>0</v>
      </c>
      <c r="BG240" s="218">
        <f>IF(N240="zákl. přenesená",J240,0)</f>
        <v>0</v>
      </c>
      <c r="BH240" s="218">
        <f>IF(N240="sníž. přenesená",J240,0)</f>
        <v>0</v>
      </c>
      <c r="BI240" s="218">
        <f>IF(N240="nulová",J240,0)</f>
        <v>0</v>
      </c>
      <c r="BJ240" s="18" t="s">
        <v>77</v>
      </c>
      <c r="BK240" s="218">
        <f>ROUND(I240*H240,2)</f>
        <v>0</v>
      </c>
      <c r="BL240" s="18" t="s">
        <v>119</v>
      </c>
      <c r="BM240" s="217" t="s">
        <v>804</v>
      </c>
    </row>
    <row r="241" s="2" customFormat="1">
      <c r="A241" s="39"/>
      <c r="B241" s="40"/>
      <c r="C241" s="41"/>
      <c r="D241" s="231" t="s">
        <v>193</v>
      </c>
      <c r="E241" s="41"/>
      <c r="F241" s="232" t="s">
        <v>805</v>
      </c>
      <c r="G241" s="41"/>
      <c r="H241" s="41"/>
      <c r="I241" s="233"/>
      <c r="J241" s="41"/>
      <c r="K241" s="41"/>
      <c r="L241" s="45"/>
      <c r="M241" s="234"/>
      <c r="N241" s="235"/>
      <c r="O241" s="85"/>
      <c r="P241" s="85"/>
      <c r="Q241" s="85"/>
      <c r="R241" s="85"/>
      <c r="S241" s="85"/>
      <c r="T241" s="86"/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T241" s="18" t="s">
        <v>193</v>
      </c>
      <c r="AU241" s="18" t="s">
        <v>79</v>
      </c>
    </row>
    <row r="242" s="13" customFormat="1">
      <c r="A242" s="13"/>
      <c r="B242" s="236"/>
      <c r="C242" s="237"/>
      <c r="D242" s="238" t="s">
        <v>195</v>
      </c>
      <c r="E242" s="239" t="s">
        <v>19</v>
      </c>
      <c r="F242" s="240" t="s">
        <v>77</v>
      </c>
      <c r="G242" s="237"/>
      <c r="H242" s="241">
        <v>1</v>
      </c>
      <c r="I242" s="242"/>
      <c r="J242" s="237"/>
      <c r="K242" s="237"/>
      <c r="L242" s="243"/>
      <c r="M242" s="244"/>
      <c r="N242" s="245"/>
      <c r="O242" s="245"/>
      <c r="P242" s="245"/>
      <c r="Q242" s="245"/>
      <c r="R242" s="245"/>
      <c r="S242" s="245"/>
      <c r="T242" s="246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47" t="s">
        <v>195</v>
      </c>
      <c r="AU242" s="247" t="s">
        <v>79</v>
      </c>
      <c r="AV242" s="13" t="s">
        <v>79</v>
      </c>
      <c r="AW242" s="13" t="s">
        <v>31</v>
      </c>
      <c r="AX242" s="13" t="s">
        <v>77</v>
      </c>
      <c r="AY242" s="247" t="s">
        <v>120</v>
      </c>
    </row>
    <row r="243" s="2" customFormat="1" ht="24.15" customHeight="1">
      <c r="A243" s="39"/>
      <c r="B243" s="40"/>
      <c r="C243" s="206" t="s">
        <v>483</v>
      </c>
      <c r="D243" s="206" t="s">
        <v>121</v>
      </c>
      <c r="E243" s="207" t="s">
        <v>806</v>
      </c>
      <c r="F243" s="208" t="s">
        <v>807</v>
      </c>
      <c r="G243" s="209" t="s">
        <v>582</v>
      </c>
      <c r="H243" s="210">
        <v>20.5</v>
      </c>
      <c r="I243" s="211"/>
      <c r="J243" s="212">
        <f>ROUND(I243*H243,2)</f>
        <v>0</v>
      </c>
      <c r="K243" s="208" t="s">
        <v>191</v>
      </c>
      <c r="L243" s="45"/>
      <c r="M243" s="213" t="s">
        <v>19</v>
      </c>
      <c r="N243" s="214" t="s">
        <v>40</v>
      </c>
      <c r="O243" s="85"/>
      <c r="P243" s="215">
        <f>O243*H243</f>
        <v>0</v>
      </c>
      <c r="Q243" s="215">
        <v>0.00050000000000000001</v>
      </c>
      <c r="R243" s="215">
        <f>Q243*H243</f>
        <v>0.01025</v>
      </c>
      <c r="S243" s="215">
        <v>0</v>
      </c>
      <c r="T243" s="216">
        <f>S243*H243</f>
        <v>0</v>
      </c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R243" s="217" t="s">
        <v>119</v>
      </c>
      <c r="AT243" s="217" t="s">
        <v>121</v>
      </c>
      <c r="AU243" s="217" t="s">
        <v>79</v>
      </c>
      <c r="AY243" s="18" t="s">
        <v>120</v>
      </c>
      <c r="BE243" s="218">
        <f>IF(N243="základní",J243,0)</f>
        <v>0</v>
      </c>
      <c r="BF243" s="218">
        <f>IF(N243="snížená",J243,0)</f>
        <v>0</v>
      </c>
      <c r="BG243" s="218">
        <f>IF(N243="zákl. přenesená",J243,0)</f>
        <v>0</v>
      </c>
      <c r="BH243" s="218">
        <f>IF(N243="sníž. přenesená",J243,0)</f>
        <v>0</v>
      </c>
      <c r="BI243" s="218">
        <f>IF(N243="nulová",J243,0)</f>
        <v>0</v>
      </c>
      <c r="BJ243" s="18" t="s">
        <v>77</v>
      </c>
      <c r="BK243" s="218">
        <f>ROUND(I243*H243,2)</f>
        <v>0</v>
      </c>
      <c r="BL243" s="18" t="s">
        <v>119</v>
      </c>
      <c r="BM243" s="217" t="s">
        <v>808</v>
      </c>
    </row>
    <row r="244" s="2" customFormat="1">
      <c r="A244" s="39"/>
      <c r="B244" s="40"/>
      <c r="C244" s="41"/>
      <c r="D244" s="231" t="s">
        <v>193</v>
      </c>
      <c r="E244" s="41"/>
      <c r="F244" s="232" t="s">
        <v>809</v>
      </c>
      <c r="G244" s="41"/>
      <c r="H244" s="41"/>
      <c r="I244" s="233"/>
      <c r="J244" s="41"/>
      <c r="K244" s="41"/>
      <c r="L244" s="45"/>
      <c r="M244" s="234"/>
      <c r="N244" s="235"/>
      <c r="O244" s="85"/>
      <c r="P244" s="85"/>
      <c r="Q244" s="85"/>
      <c r="R244" s="85"/>
      <c r="S244" s="85"/>
      <c r="T244" s="86"/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T244" s="18" t="s">
        <v>193</v>
      </c>
      <c r="AU244" s="18" t="s">
        <v>79</v>
      </c>
    </row>
    <row r="245" s="13" customFormat="1">
      <c r="A245" s="13"/>
      <c r="B245" s="236"/>
      <c r="C245" s="237"/>
      <c r="D245" s="238" t="s">
        <v>195</v>
      </c>
      <c r="E245" s="239" t="s">
        <v>19</v>
      </c>
      <c r="F245" s="240" t="s">
        <v>810</v>
      </c>
      <c r="G245" s="237"/>
      <c r="H245" s="241">
        <v>20.5</v>
      </c>
      <c r="I245" s="242"/>
      <c r="J245" s="237"/>
      <c r="K245" s="237"/>
      <c r="L245" s="243"/>
      <c r="M245" s="244"/>
      <c r="N245" s="245"/>
      <c r="O245" s="245"/>
      <c r="P245" s="245"/>
      <c r="Q245" s="245"/>
      <c r="R245" s="245"/>
      <c r="S245" s="245"/>
      <c r="T245" s="246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47" t="s">
        <v>195</v>
      </c>
      <c r="AU245" s="247" t="s">
        <v>79</v>
      </c>
      <c r="AV245" s="13" t="s">
        <v>79</v>
      </c>
      <c r="AW245" s="13" t="s">
        <v>31</v>
      </c>
      <c r="AX245" s="13" t="s">
        <v>77</v>
      </c>
      <c r="AY245" s="247" t="s">
        <v>120</v>
      </c>
    </row>
    <row r="246" s="2" customFormat="1" ht="16.5" customHeight="1">
      <c r="A246" s="39"/>
      <c r="B246" s="40"/>
      <c r="C246" s="262" t="s">
        <v>488</v>
      </c>
      <c r="D246" s="262" t="s">
        <v>489</v>
      </c>
      <c r="E246" s="263" t="s">
        <v>811</v>
      </c>
      <c r="F246" s="264" t="s">
        <v>812</v>
      </c>
      <c r="G246" s="265" t="s">
        <v>582</v>
      </c>
      <c r="H246" s="266">
        <v>20.5</v>
      </c>
      <c r="I246" s="267"/>
      <c r="J246" s="268">
        <f>ROUND(I246*H246,2)</f>
        <v>0</v>
      </c>
      <c r="K246" s="264" t="s">
        <v>191</v>
      </c>
      <c r="L246" s="269"/>
      <c r="M246" s="270" t="s">
        <v>19</v>
      </c>
      <c r="N246" s="271" t="s">
        <v>40</v>
      </c>
      <c r="O246" s="85"/>
      <c r="P246" s="215">
        <f>O246*H246</f>
        <v>0</v>
      </c>
      <c r="Q246" s="215">
        <v>1.7243999999999999</v>
      </c>
      <c r="R246" s="215">
        <f>Q246*H246</f>
        <v>35.350200000000001</v>
      </c>
      <c r="S246" s="215">
        <v>0</v>
      </c>
      <c r="T246" s="216">
        <f>S246*H246</f>
        <v>0</v>
      </c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R246" s="217" t="s">
        <v>149</v>
      </c>
      <c r="AT246" s="217" t="s">
        <v>489</v>
      </c>
      <c r="AU246" s="217" t="s">
        <v>79</v>
      </c>
      <c r="AY246" s="18" t="s">
        <v>120</v>
      </c>
      <c r="BE246" s="218">
        <f>IF(N246="základní",J246,0)</f>
        <v>0</v>
      </c>
      <c r="BF246" s="218">
        <f>IF(N246="snížená",J246,0)</f>
        <v>0</v>
      </c>
      <c r="BG246" s="218">
        <f>IF(N246="zákl. přenesená",J246,0)</f>
        <v>0</v>
      </c>
      <c r="BH246" s="218">
        <f>IF(N246="sníž. přenesená",J246,0)</f>
        <v>0</v>
      </c>
      <c r="BI246" s="218">
        <f>IF(N246="nulová",J246,0)</f>
        <v>0</v>
      </c>
      <c r="BJ246" s="18" t="s">
        <v>77</v>
      </c>
      <c r="BK246" s="218">
        <f>ROUND(I246*H246,2)</f>
        <v>0</v>
      </c>
      <c r="BL246" s="18" t="s">
        <v>119</v>
      </c>
      <c r="BM246" s="217" t="s">
        <v>813</v>
      </c>
    </row>
    <row r="247" s="13" customFormat="1">
      <c r="A247" s="13"/>
      <c r="B247" s="236"/>
      <c r="C247" s="237"/>
      <c r="D247" s="238" t="s">
        <v>195</v>
      </c>
      <c r="E247" s="239" t="s">
        <v>19</v>
      </c>
      <c r="F247" s="240" t="s">
        <v>810</v>
      </c>
      <c r="G247" s="237"/>
      <c r="H247" s="241">
        <v>20.5</v>
      </c>
      <c r="I247" s="242"/>
      <c r="J247" s="237"/>
      <c r="K247" s="237"/>
      <c r="L247" s="243"/>
      <c r="M247" s="244"/>
      <c r="N247" s="245"/>
      <c r="O247" s="245"/>
      <c r="P247" s="245"/>
      <c r="Q247" s="245"/>
      <c r="R247" s="245"/>
      <c r="S247" s="245"/>
      <c r="T247" s="246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47" t="s">
        <v>195</v>
      </c>
      <c r="AU247" s="247" t="s">
        <v>79</v>
      </c>
      <c r="AV247" s="13" t="s">
        <v>79</v>
      </c>
      <c r="AW247" s="13" t="s">
        <v>31</v>
      </c>
      <c r="AX247" s="13" t="s">
        <v>77</v>
      </c>
      <c r="AY247" s="247" t="s">
        <v>120</v>
      </c>
    </row>
    <row r="248" s="2" customFormat="1" ht="21.75" customHeight="1">
      <c r="A248" s="39"/>
      <c r="B248" s="40"/>
      <c r="C248" s="206" t="s">
        <v>495</v>
      </c>
      <c r="D248" s="206" t="s">
        <v>121</v>
      </c>
      <c r="E248" s="207" t="s">
        <v>814</v>
      </c>
      <c r="F248" s="208" t="s">
        <v>815</v>
      </c>
      <c r="G248" s="209" t="s">
        <v>300</v>
      </c>
      <c r="H248" s="210">
        <v>14</v>
      </c>
      <c r="I248" s="211"/>
      <c r="J248" s="212">
        <f>ROUND(I248*H248,2)</f>
        <v>0</v>
      </c>
      <c r="K248" s="208" t="s">
        <v>191</v>
      </c>
      <c r="L248" s="45"/>
      <c r="M248" s="213" t="s">
        <v>19</v>
      </c>
      <c r="N248" s="214" t="s">
        <v>40</v>
      </c>
      <c r="O248" s="85"/>
      <c r="P248" s="215">
        <f>O248*H248</f>
        <v>0</v>
      </c>
      <c r="Q248" s="215">
        <v>0.0013600000000000001</v>
      </c>
      <c r="R248" s="215">
        <f>Q248*H248</f>
        <v>0.019040000000000001</v>
      </c>
      <c r="S248" s="215">
        <v>0</v>
      </c>
      <c r="T248" s="216">
        <f>S248*H248</f>
        <v>0</v>
      </c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R248" s="217" t="s">
        <v>119</v>
      </c>
      <c r="AT248" s="217" t="s">
        <v>121</v>
      </c>
      <c r="AU248" s="217" t="s">
        <v>79</v>
      </c>
      <c r="AY248" s="18" t="s">
        <v>120</v>
      </c>
      <c r="BE248" s="218">
        <f>IF(N248="základní",J248,0)</f>
        <v>0</v>
      </c>
      <c r="BF248" s="218">
        <f>IF(N248="snížená",J248,0)</f>
        <v>0</v>
      </c>
      <c r="BG248" s="218">
        <f>IF(N248="zákl. přenesená",J248,0)</f>
        <v>0</v>
      </c>
      <c r="BH248" s="218">
        <f>IF(N248="sníž. přenesená",J248,0)</f>
        <v>0</v>
      </c>
      <c r="BI248" s="218">
        <f>IF(N248="nulová",J248,0)</f>
        <v>0</v>
      </c>
      <c r="BJ248" s="18" t="s">
        <v>77</v>
      </c>
      <c r="BK248" s="218">
        <f>ROUND(I248*H248,2)</f>
        <v>0</v>
      </c>
      <c r="BL248" s="18" t="s">
        <v>119</v>
      </c>
      <c r="BM248" s="217" t="s">
        <v>816</v>
      </c>
    </row>
    <row r="249" s="2" customFormat="1">
      <c r="A249" s="39"/>
      <c r="B249" s="40"/>
      <c r="C249" s="41"/>
      <c r="D249" s="231" t="s">
        <v>193</v>
      </c>
      <c r="E249" s="41"/>
      <c r="F249" s="232" t="s">
        <v>817</v>
      </c>
      <c r="G249" s="41"/>
      <c r="H249" s="41"/>
      <c r="I249" s="233"/>
      <c r="J249" s="41"/>
      <c r="K249" s="41"/>
      <c r="L249" s="45"/>
      <c r="M249" s="234"/>
      <c r="N249" s="235"/>
      <c r="O249" s="85"/>
      <c r="P249" s="85"/>
      <c r="Q249" s="85"/>
      <c r="R249" s="85"/>
      <c r="S249" s="85"/>
      <c r="T249" s="86"/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T249" s="18" t="s">
        <v>193</v>
      </c>
      <c r="AU249" s="18" t="s">
        <v>79</v>
      </c>
    </row>
    <row r="250" s="13" customFormat="1">
      <c r="A250" s="13"/>
      <c r="B250" s="236"/>
      <c r="C250" s="237"/>
      <c r="D250" s="238" t="s">
        <v>195</v>
      </c>
      <c r="E250" s="239" t="s">
        <v>19</v>
      </c>
      <c r="F250" s="240" t="s">
        <v>173</v>
      </c>
      <c r="G250" s="237"/>
      <c r="H250" s="241">
        <v>14</v>
      </c>
      <c r="I250" s="242"/>
      <c r="J250" s="237"/>
      <c r="K250" s="237"/>
      <c r="L250" s="243"/>
      <c r="M250" s="244"/>
      <c r="N250" s="245"/>
      <c r="O250" s="245"/>
      <c r="P250" s="245"/>
      <c r="Q250" s="245"/>
      <c r="R250" s="245"/>
      <c r="S250" s="245"/>
      <c r="T250" s="246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47" t="s">
        <v>195</v>
      </c>
      <c r="AU250" s="247" t="s">
        <v>79</v>
      </c>
      <c r="AV250" s="13" t="s">
        <v>79</v>
      </c>
      <c r="AW250" s="13" t="s">
        <v>31</v>
      </c>
      <c r="AX250" s="13" t="s">
        <v>77</v>
      </c>
      <c r="AY250" s="247" t="s">
        <v>120</v>
      </c>
    </row>
    <row r="251" s="2" customFormat="1" ht="16.5" customHeight="1">
      <c r="A251" s="39"/>
      <c r="B251" s="40"/>
      <c r="C251" s="206" t="s">
        <v>502</v>
      </c>
      <c r="D251" s="206" t="s">
        <v>121</v>
      </c>
      <c r="E251" s="207" t="s">
        <v>818</v>
      </c>
      <c r="F251" s="208" t="s">
        <v>819</v>
      </c>
      <c r="G251" s="209" t="s">
        <v>211</v>
      </c>
      <c r="H251" s="210">
        <v>45.939999999999998</v>
      </c>
      <c r="I251" s="211"/>
      <c r="J251" s="212">
        <f>ROUND(I251*H251,2)</f>
        <v>0</v>
      </c>
      <c r="K251" s="208" t="s">
        <v>191</v>
      </c>
      <c r="L251" s="45"/>
      <c r="M251" s="213" t="s">
        <v>19</v>
      </c>
      <c r="N251" s="214" t="s">
        <v>40</v>
      </c>
      <c r="O251" s="85"/>
      <c r="P251" s="215">
        <f>O251*H251</f>
        <v>0</v>
      </c>
      <c r="Q251" s="215">
        <v>0</v>
      </c>
      <c r="R251" s="215">
        <f>Q251*H251</f>
        <v>0</v>
      </c>
      <c r="S251" s="215">
        <v>0</v>
      </c>
      <c r="T251" s="216">
        <f>S251*H251</f>
        <v>0</v>
      </c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R251" s="217" t="s">
        <v>119</v>
      </c>
      <c r="AT251" s="217" t="s">
        <v>121</v>
      </c>
      <c r="AU251" s="217" t="s">
        <v>79</v>
      </c>
      <c r="AY251" s="18" t="s">
        <v>120</v>
      </c>
      <c r="BE251" s="218">
        <f>IF(N251="základní",J251,0)</f>
        <v>0</v>
      </c>
      <c r="BF251" s="218">
        <f>IF(N251="snížená",J251,0)</f>
        <v>0</v>
      </c>
      <c r="BG251" s="218">
        <f>IF(N251="zákl. přenesená",J251,0)</f>
        <v>0</v>
      </c>
      <c r="BH251" s="218">
        <f>IF(N251="sníž. přenesená",J251,0)</f>
        <v>0</v>
      </c>
      <c r="BI251" s="218">
        <f>IF(N251="nulová",J251,0)</f>
        <v>0</v>
      </c>
      <c r="BJ251" s="18" t="s">
        <v>77</v>
      </c>
      <c r="BK251" s="218">
        <f>ROUND(I251*H251,2)</f>
        <v>0</v>
      </c>
      <c r="BL251" s="18" t="s">
        <v>119</v>
      </c>
      <c r="BM251" s="217" t="s">
        <v>820</v>
      </c>
    </row>
    <row r="252" s="2" customFormat="1">
      <c r="A252" s="39"/>
      <c r="B252" s="40"/>
      <c r="C252" s="41"/>
      <c r="D252" s="231" t="s">
        <v>193</v>
      </c>
      <c r="E252" s="41"/>
      <c r="F252" s="232" t="s">
        <v>821</v>
      </c>
      <c r="G252" s="41"/>
      <c r="H252" s="41"/>
      <c r="I252" s="233"/>
      <c r="J252" s="41"/>
      <c r="K252" s="41"/>
      <c r="L252" s="45"/>
      <c r="M252" s="234"/>
      <c r="N252" s="235"/>
      <c r="O252" s="85"/>
      <c r="P252" s="85"/>
      <c r="Q252" s="85"/>
      <c r="R252" s="85"/>
      <c r="S252" s="85"/>
      <c r="T252" s="86"/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T252" s="18" t="s">
        <v>193</v>
      </c>
      <c r="AU252" s="18" t="s">
        <v>79</v>
      </c>
    </row>
    <row r="253" s="13" customFormat="1">
      <c r="A253" s="13"/>
      <c r="B253" s="236"/>
      <c r="C253" s="237"/>
      <c r="D253" s="238" t="s">
        <v>195</v>
      </c>
      <c r="E253" s="239" t="s">
        <v>19</v>
      </c>
      <c r="F253" s="240" t="s">
        <v>822</v>
      </c>
      <c r="G253" s="237"/>
      <c r="H253" s="241">
        <v>42.899999999999999</v>
      </c>
      <c r="I253" s="242"/>
      <c r="J253" s="237"/>
      <c r="K253" s="237"/>
      <c r="L253" s="243"/>
      <c r="M253" s="244"/>
      <c r="N253" s="245"/>
      <c r="O253" s="245"/>
      <c r="P253" s="245"/>
      <c r="Q253" s="245"/>
      <c r="R253" s="245"/>
      <c r="S253" s="245"/>
      <c r="T253" s="246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47" t="s">
        <v>195</v>
      </c>
      <c r="AU253" s="247" t="s">
        <v>79</v>
      </c>
      <c r="AV253" s="13" t="s">
        <v>79</v>
      </c>
      <c r="AW253" s="13" t="s">
        <v>31</v>
      </c>
      <c r="AX253" s="13" t="s">
        <v>69</v>
      </c>
      <c r="AY253" s="247" t="s">
        <v>120</v>
      </c>
    </row>
    <row r="254" s="13" customFormat="1">
      <c r="A254" s="13"/>
      <c r="B254" s="236"/>
      <c r="C254" s="237"/>
      <c r="D254" s="238" t="s">
        <v>195</v>
      </c>
      <c r="E254" s="239" t="s">
        <v>19</v>
      </c>
      <c r="F254" s="240" t="s">
        <v>823</v>
      </c>
      <c r="G254" s="237"/>
      <c r="H254" s="241">
        <v>2.3999999999999999</v>
      </c>
      <c r="I254" s="242"/>
      <c r="J254" s="237"/>
      <c r="K254" s="237"/>
      <c r="L254" s="243"/>
      <c r="M254" s="244"/>
      <c r="N254" s="245"/>
      <c r="O254" s="245"/>
      <c r="P254" s="245"/>
      <c r="Q254" s="245"/>
      <c r="R254" s="245"/>
      <c r="S254" s="245"/>
      <c r="T254" s="246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47" t="s">
        <v>195</v>
      </c>
      <c r="AU254" s="247" t="s">
        <v>79</v>
      </c>
      <c r="AV254" s="13" t="s">
        <v>79</v>
      </c>
      <c r="AW254" s="13" t="s">
        <v>31</v>
      </c>
      <c r="AX254" s="13" t="s">
        <v>69</v>
      </c>
      <c r="AY254" s="247" t="s">
        <v>120</v>
      </c>
    </row>
    <row r="255" s="13" customFormat="1">
      <c r="A255" s="13"/>
      <c r="B255" s="236"/>
      <c r="C255" s="237"/>
      <c r="D255" s="238" t="s">
        <v>195</v>
      </c>
      <c r="E255" s="239" t="s">
        <v>19</v>
      </c>
      <c r="F255" s="240" t="s">
        <v>824</v>
      </c>
      <c r="G255" s="237"/>
      <c r="H255" s="241">
        <v>0.64000000000000001</v>
      </c>
      <c r="I255" s="242"/>
      <c r="J255" s="237"/>
      <c r="K255" s="237"/>
      <c r="L255" s="243"/>
      <c r="M255" s="244"/>
      <c r="N255" s="245"/>
      <c r="O255" s="245"/>
      <c r="P255" s="245"/>
      <c r="Q255" s="245"/>
      <c r="R255" s="245"/>
      <c r="S255" s="245"/>
      <c r="T255" s="246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47" t="s">
        <v>195</v>
      </c>
      <c r="AU255" s="247" t="s">
        <v>79</v>
      </c>
      <c r="AV255" s="13" t="s">
        <v>79</v>
      </c>
      <c r="AW255" s="13" t="s">
        <v>31</v>
      </c>
      <c r="AX255" s="13" t="s">
        <v>69</v>
      </c>
      <c r="AY255" s="247" t="s">
        <v>120</v>
      </c>
    </row>
    <row r="256" s="14" customFormat="1">
      <c r="A256" s="14"/>
      <c r="B256" s="251"/>
      <c r="C256" s="252"/>
      <c r="D256" s="238" t="s">
        <v>195</v>
      </c>
      <c r="E256" s="253" t="s">
        <v>19</v>
      </c>
      <c r="F256" s="254" t="s">
        <v>347</v>
      </c>
      <c r="G256" s="252"/>
      <c r="H256" s="255">
        <v>45.939999999999998</v>
      </c>
      <c r="I256" s="256"/>
      <c r="J256" s="252"/>
      <c r="K256" s="252"/>
      <c r="L256" s="257"/>
      <c r="M256" s="258"/>
      <c r="N256" s="259"/>
      <c r="O256" s="259"/>
      <c r="P256" s="259"/>
      <c r="Q256" s="259"/>
      <c r="R256" s="259"/>
      <c r="S256" s="259"/>
      <c r="T256" s="260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61" t="s">
        <v>195</v>
      </c>
      <c r="AU256" s="261" t="s">
        <v>79</v>
      </c>
      <c r="AV256" s="14" t="s">
        <v>119</v>
      </c>
      <c r="AW256" s="14" t="s">
        <v>31</v>
      </c>
      <c r="AX256" s="14" t="s">
        <v>77</v>
      </c>
      <c r="AY256" s="261" t="s">
        <v>120</v>
      </c>
    </row>
    <row r="257" s="2" customFormat="1" ht="16.5" customHeight="1">
      <c r="A257" s="39"/>
      <c r="B257" s="40"/>
      <c r="C257" s="206" t="s">
        <v>507</v>
      </c>
      <c r="D257" s="206" t="s">
        <v>121</v>
      </c>
      <c r="E257" s="207" t="s">
        <v>825</v>
      </c>
      <c r="F257" s="208" t="s">
        <v>826</v>
      </c>
      <c r="G257" s="209" t="s">
        <v>190</v>
      </c>
      <c r="H257" s="210">
        <v>86.75</v>
      </c>
      <c r="I257" s="211"/>
      <c r="J257" s="212">
        <f>ROUND(I257*H257,2)</f>
        <v>0</v>
      </c>
      <c r="K257" s="208" t="s">
        <v>191</v>
      </c>
      <c r="L257" s="45"/>
      <c r="M257" s="213" t="s">
        <v>19</v>
      </c>
      <c r="N257" s="214" t="s">
        <v>40</v>
      </c>
      <c r="O257" s="85"/>
      <c r="P257" s="215">
        <f>O257*H257</f>
        <v>0</v>
      </c>
      <c r="Q257" s="215">
        <v>0.0040200000000000001</v>
      </c>
      <c r="R257" s="215">
        <f>Q257*H257</f>
        <v>0.34873500000000002</v>
      </c>
      <c r="S257" s="215">
        <v>0</v>
      </c>
      <c r="T257" s="216">
        <f>S257*H257</f>
        <v>0</v>
      </c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  <c r="AR257" s="217" t="s">
        <v>119</v>
      </c>
      <c r="AT257" s="217" t="s">
        <v>121</v>
      </c>
      <c r="AU257" s="217" t="s">
        <v>79</v>
      </c>
      <c r="AY257" s="18" t="s">
        <v>120</v>
      </c>
      <c r="BE257" s="218">
        <f>IF(N257="základní",J257,0)</f>
        <v>0</v>
      </c>
      <c r="BF257" s="218">
        <f>IF(N257="snížená",J257,0)</f>
        <v>0</v>
      </c>
      <c r="BG257" s="218">
        <f>IF(N257="zákl. přenesená",J257,0)</f>
        <v>0</v>
      </c>
      <c r="BH257" s="218">
        <f>IF(N257="sníž. přenesená",J257,0)</f>
        <v>0</v>
      </c>
      <c r="BI257" s="218">
        <f>IF(N257="nulová",J257,0)</f>
        <v>0</v>
      </c>
      <c r="BJ257" s="18" t="s">
        <v>77</v>
      </c>
      <c r="BK257" s="218">
        <f>ROUND(I257*H257,2)</f>
        <v>0</v>
      </c>
      <c r="BL257" s="18" t="s">
        <v>119</v>
      </c>
      <c r="BM257" s="217" t="s">
        <v>827</v>
      </c>
    </row>
    <row r="258" s="2" customFormat="1">
      <c r="A258" s="39"/>
      <c r="B258" s="40"/>
      <c r="C258" s="41"/>
      <c r="D258" s="231" t="s">
        <v>193</v>
      </c>
      <c r="E258" s="41"/>
      <c r="F258" s="232" t="s">
        <v>828</v>
      </c>
      <c r="G258" s="41"/>
      <c r="H258" s="41"/>
      <c r="I258" s="233"/>
      <c r="J258" s="41"/>
      <c r="K258" s="41"/>
      <c r="L258" s="45"/>
      <c r="M258" s="234"/>
      <c r="N258" s="235"/>
      <c r="O258" s="85"/>
      <c r="P258" s="85"/>
      <c r="Q258" s="85"/>
      <c r="R258" s="85"/>
      <c r="S258" s="85"/>
      <c r="T258" s="86"/>
      <c r="U258" s="39"/>
      <c r="V258" s="39"/>
      <c r="W258" s="39"/>
      <c r="X258" s="39"/>
      <c r="Y258" s="39"/>
      <c r="Z258" s="39"/>
      <c r="AA258" s="39"/>
      <c r="AB258" s="39"/>
      <c r="AC258" s="39"/>
      <c r="AD258" s="39"/>
      <c r="AE258" s="39"/>
      <c r="AT258" s="18" t="s">
        <v>193</v>
      </c>
      <c r="AU258" s="18" t="s">
        <v>79</v>
      </c>
    </row>
    <row r="259" s="13" customFormat="1">
      <c r="A259" s="13"/>
      <c r="B259" s="236"/>
      <c r="C259" s="237"/>
      <c r="D259" s="238" t="s">
        <v>195</v>
      </c>
      <c r="E259" s="239" t="s">
        <v>19</v>
      </c>
      <c r="F259" s="240" t="s">
        <v>829</v>
      </c>
      <c r="G259" s="237"/>
      <c r="H259" s="241">
        <v>79.950000000000003</v>
      </c>
      <c r="I259" s="242"/>
      <c r="J259" s="237"/>
      <c r="K259" s="237"/>
      <c r="L259" s="243"/>
      <c r="M259" s="244"/>
      <c r="N259" s="245"/>
      <c r="O259" s="245"/>
      <c r="P259" s="245"/>
      <c r="Q259" s="245"/>
      <c r="R259" s="245"/>
      <c r="S259" s="245"/>
      <c r="T259" s="246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47" t="s">
        <v>195</v>
      </c>
      <c r="AU259" s="247" t="s">
        <v>79</v>
      </c>
      <c r="AV259" s="13" t="s">
        <v>79</v>
      </c>
      <c r="AW259" s="13" t="s">
        <v>31</v>
      </c>
      <c r="AX259" s="13" t="s">
        <v>69</v>
      </c>
      <c r="AY259" s="247" t="s">
        <v>120</v>
      </c>
    </row>
    <row r="260" s="13" customFormat="1">
      <c r="A260" s="13"/>
      <c r="B260" s="236"/>
      <c r="C260" s="237"/>
      <c r="D260" s="238" t="s">
        <v>195</v>
      </c>
      <c r="E260" s="239" t="s">
        <v>19</v>
      </c>
      <c r="F260" s="240" t="s">
        <v>830</v>
      </c>
      <c r="G260" s="237"/>
      <c r="H260" s="241">
        <v>6.7999999999999998</v>
      </c>
      <c r="I260" s="242"/>
      <c r="J260" s="237"/>
      <c r="K260" s="237"/>
      <c r="L260" s="243"/>
      <c r="M260" s="244"/>
      <c r="N260" s="245"/>
      <c r="O260" s="245"/>
      <c r="P260" s="245"/>
      <c r="Q260" s="245"/>
      <c r="R260" s="245"/>
      <c r="S260" s="245"/>
      <c r="T260" s="246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47" t="s">
        <v>195</v>
      </c>
      <c r="AU260" s="247" t="s">
        <v>79</v>
      </c>
      <c r="AV260" s="13" t="s">
        <v>79</v>
      </c>
      <c r="AW260" s="13" t="s">
        <v>31</v>
      </c>
      <c r="AX260" s="13" t="s">
        <v>69</v>
      </c>
      <c r="AY260" s="247" t="s">
        <v>120</v>
      </c>
    </row>
    <row r="261" s="14" customFormat="1">
      <c r="A261" s="14"/>
      <c r="B261" s="251"/>
      <c r="C261" s="252"/>
      <c r="D261" s="238" t="s">
        <v>195</v>
      </c>
      <c r="E261" s="253" t="s">
        <v>19</v>
      </c>
      <c r="F261" s="254" t="s">
        <v>347</v>
      </c>
      <c r="G261" s="252"/>
      <c r="H261" s="255">
        <v>86.75</v>
      </c>
      <c r="I261" s="256"/>
      <c r="J261" s="252"/>
      <c r="K261" s="252"/>
      <c r="L261" s="257"/>
      <c r="M261" s="258"/>
      <c r="N261" s="259"/>
      <c r="O261" s="259"/>
      <c r="P261" s="259"/>
      <c r="Q261" s="259"/>
      <c r="R261" s="259"/>
      <c r="S261" s="259"/>
      <c r="T261" s="260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261" t="s">
        <v>195</v>
      </c>
      <c r="AU261" s="261" t="s">
        <v>79</v>
      </c>
      <c r="AV261" s="14" t="s">
        <v>119</v>
      </c>
      <c r="AW261" s="14" t="s">
        <v>31</v>
      </c>
      <c r="AX261" s="14" t="s">
        <v>77</v>
      </c>
      <c r="AY261" s="261" t="s">
        <v>120</v>
      </c>
    </row>
    <row r="262" s="11" customFormat="1" ht="22.8" customHeight="1">
      <c r="A262" s="11"/>
      <c r="B262" s="192"/>
      <c r="C262" s="193"/>
      <c r="D262" s="194" t="s">
        <v>68</v>
      </c>
      <c r="E262" s="229" t="s">
        <v>153</v>
      </c>
      <c r="F262" s="229" t="s">
        <v>596</v>
      </c>
      <c r="G262" s="193"/>
      <c r="H262" s="193"/>
      <c r="I262" s="196"/>
      <c r="J262" s="230">
        <f>BK262</f>
        <v>0</v>
      </c>
      <c r="K262" s="193"/>
      <c r="L262" s="198"/>
      <c r="M262" s="199"/>
      <c r="N262" s="200"/>
      <c r="O262" s="200"/>
      <c r="P262" s="201">
        <f>SUM(P263:P287)</f>
        <v>0</v>
      </c>
      <c r="Q262" s="200"/>
      <c r="R262" s="201">
        <f>SUM(R263:R287)</f>
        <v>0.94426854999999987</v>
      </c>
      <c r="S262" s="200"/>
      <c r="T262" s="202">
        <f>SUM(T263:T287)</f>
        <v>0.031219999999999998</v>
      </c>
      <c r="U262" s="11"/>
      <c r="V262" s="11"/>
      <c r="W262" s="11"/>
      <c r="X262" s="11"/>
      <c r="Y262" s="11"/>
      <c r="Z262" s="11"/>
      <c r="AA262" s="11"/>
      <c r="AB262" s="11"/>
      <c r="AC262" s="11"/>
      <c r="AD262" s="11"/>
      <c r="AE262" s="11"/>
      <c r="AR262" s="203" t="s">
        <v>77</v>
      </c>
      <c r="AT262" s="204" t="s">
        <v>68</v>
      </c>
      <c r="AU262" s="204" t="s">
        <v>77</v>
      </c>
      <c r="AY262" s="203" t="s">
        <v>120</v>
      </c>
      <c r="BK262" s="205">
        <f>SUM(BK263:BK287)</f>
        <v>0</v>
      </c>
    </row>
    <row r="263" s="2" customFormat="1" ht="24.15" customHeight="1">
      <c r="A263" s="39"/>
      <c r="B263" s="40"/>
      <c r="C263" s="206" t="s">
        <v>514</v>
      </c>
      <c r="D263" s="206" t="s">
        <v>121</v>
      </c>
      <c r="E263" s="207" t="s">
        <v>831</v>
      </c>
      <c r="F263" s="208" t="s">
        <v>832</v>
      </c>
      <c r="G263" s="209" t="s">
        <v>190</v>
      </c>
      <c r="H263" s="210">
        <v>8.2390000000000008</v>
      </c>
      <c r="I263" s="211"/>
      <c r="J263" s="212">
        <f>ROUND(I263*H263,2)</f>
        <v>0</v>
      </c>
      <c r="K263" s="208" t="s">
        <v>191</v>
      </c>
      <c r="L263" s="45"/>
      <c r="M263" s="213" t="s">
        <v>19</v>
      </c>
      <c r="N263" s="214" t="s">
        <v>40</v>
      </c>
      <c r="O263" s="85"/>
      <c r="P263" s="215">
        <f>O263*H263</f>
        <v>0</v>
      </c>
      <c r="Q263" s="215">
        <v>0.053449999999999998</v>
      </c>
      <c r="R263" s="215">
        <f>Q263*H263</f>
        <v>0.44037455000000003</v>
      </c>
      <c r="S263" s="215">
        <v>0</v>
      </c>
      <c r="T263" s="216">
        <f>S263*H263</f>
        <v>0</v>
      </c>
      <c r="U263" s="39"/>
      <c r="V263" s="39"/>
      <c r="W263" s="39"/>
      <c r="X263" s="39"/>
      <c r="Y263" s="39"/>
      <c r="Z263" s="39"/>
      <c r="AA263" s="39"/>
      <c r="AB263" s="39"/>
      <c r="AC263" s="39"/>
      <c r="AD263" s="39"/>
      <c r="AE263" s="39"/>
      <c r="AR263" s="217" t="s">
        <v>119</v>
      </c>
      <c r="AT263" s="217" t="s">
        <v>121</v>
      </c>
      <c r="AU263" s="217" t="s">
        <v>79</v>
      </c>
      <c r="AY263" s="18" t="s">
        <v>120</v>
      </c>
      <c r="BE263" s="218">
        <f>IF(N263="základní",J263,0)</f>
        <v>0</v>
      </c>
      <c r="BF263" s="218">
        <f>IF(N263="snížená",J263,0)</f>
        <v>0</v>
      </c>
      <c r="BG263" s="218">
        <f>IF(N263="zákl. přenesená",J263,0)</f>
        <v>0</v>
      </c>
      <c r="BH263" s="218">
        <f>IF(N263="sníž. přenesená",J263,0)</f>
        <v>0</v>
      </c>
      <c r="BI263" s="218">
        <f>IF(N263="nulová",J263,0)</f>
        <v>0</v>
      </c>
      <c r="BJ263" s="18" t="s">
        <v>77</v>
      </c>
      <c r="BK263" s="218">
        <f>ROUND(I263*H263,2)</f>
        <v>0</v>
      </c>
      <c r="BL263" s="18" t="s">
        <v>119</v>
      </c>
      <c r="BM263" s="217" t="s">
        <v>833</v>
      </c>
    </row>
    <row r="264" s="2" customFormat="1">
      <c r="A264" s="39"/>
      <c r="B264" s="40"/>
      <c r="C264" s="41"/>
      <c r="D264" s="231" t="s">
        <v>193</v>
      </c>
      <c r="E264" s="41"/>
      <c r="F264" s="232" t="s">
        <v>834</v>
      </c>
      <c r="G264" s="41"/>
      <c r="H264" s="41"/>
      <c r="I264" s="233"/>
      <c r="J264" s="41"/>
      <c r="K264" s="41"/>
      <c r="L264" s="45"/>
      <c r="M264" s="234"/>
      <c r="N264" s="235"/>
      <c r="O264" s="85"/>
      <c r="P264" s="85"/>
      <c r="Q264" s="85"/>
      <c r="R264" s="85"/>
      <c r="S264" s="85"/>
      <c r="T264" s="86"/>
      <c r="U264" s="39"/>
      <c r="V264" s="39"/>
      <c r="W264" s="39"/>
      <c r="X264" s="39"/>
      <c r="Y264" s="39"/>
      <c r="Z264" s="39"/>
      <c r="AA264" s="39"/>
      <c r="AB264" s="39"/>
      <c r="AC264" s="39"/>
      <c r="AD264" s="39"/>
      <c r="AE264" s="39"/>
      <c r="AT264" s="18" t="s">
        <v>193</v>
      </c>
      <c r="AU264" s="18" t="s">
        <v>79</v>
      </c>
    </row>
    <row r="265" s="13" customFormat="1">
      <c r="A265" s="13"/>
      <c r="B265" s="236"/>
      <c r="C265" s="237"/>
      <c r="D265" s="238" t="s">
        <v>195</v>
      </c>
      <c r="E265" s="239" t="s">
        <v>19</v>
      </c>
      <c r="F265" s="240" t="s">
        <v>835</v>
      </c>
      <c r="G265" s="237"/>
      <c r="H265" s="241">
        <v>8.2390000000000008</v>
      </c>
      <c r="I265" s="242"/>
      <c r="J265" s="237"/>
      <c r="K265" s="237"/>
      <c r="L265" s="243"/>
      <c r="M265" s="244"/>
      <c r="N265" s="245"/>
      <c r="O265" s="245"/>
      <c r="P265" s="245"/>
      <c r="Q265" s="245"/>
      <c r="R265" s="245"/>
      <c r="S265" s="245"/>
      <c r="T265" s="246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47" t="s">
        <v>195</v>
      </c>
      <c r="AU265" s="247" t="s">
        <v>79</v>
      </c>
      <c r="AV265" s="13" t="s">
        <v>79</v>
      </c>
      <c r="AW265" s="13" t="s">
        <v>31</v>
      </c>
      <c r="AX265" s="13" t="s">
        <v>77</v>
      </c>
      <c r="AY265" s="247" t="s">
        <v>120</v>
      </c>
    </row>
    <row r="266" s="2" customFormat="1" ht="16.5" customHeight="1">
      <c r="A266" s="39"/>
      <c r="B266" s="40"/>
      <c r="C266" s="206" t="s">
        <v>519</v>
      </c>
      <c r="D266" s="206" t="s">
        <v>121</v>
      </c>
      <c r="E266" s="207" t="s">
        <v>836</v>
      </c>
      <c r="F266" s="208" t="s">
        <v>837</v>
      </c>
      <c r="G266" s="209" t="s">
        <v>582</v>
      </c>
      <c r="H266" s="210">
        <v>14.199999999999999</v>
      </c>
      <c r="I266" s="211"/>
      <c r="J266" s="212">
        <f>ROUND(I266*H266,2)</f>
        <v>0</v>
      </c>
      <c r="K266" s="208" t="s">
        <v>191</v>
      </c>
      <c r="L266" s="45"/>
      <c r="M266" s="213" t="s">
        <v>19</v>
      </c>
      <c r="N266" s="214" t="s">
        <v>40</v>
      </c>
      <c r="O266" s="85"/>
      <c r="P266" s="215">
        <f>O266*H266</f>
        <v>0</v>
      </c>
      <c r="Q266" s="215">
        <v>0.0088500000000000002</v>
      </c>
      <c r="R266" s="215">
        <f>Q266*H266</f>
        <v>0.12567</v>
      </c>
      <c r="S266" s="215">
        <v>0</v>
      </c>
      <c r="T266" s="216">
        <f>S266*H266</f>
        <v>0</v>
      </c>
      <c r="U266" s="39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  <c r="AR266" s="217" t="s">
        <v>119</v>
      </c>
      <c r="AT266" s="217" t="s">
        <v>121</v>
      </c>
      <c r="AU266" s="217" t="s">
        <v>79</v>
      </c>
      <c r="AY266" s="18" t="s">
        <v>120</v>
      </c>
      <c r="BE266" s="218">
        <f>IF(N266="základní",J266,0)</f>
        <v>0</v>
      </c>
      <c r="BF266" s="218">
        <f>IF(N266="snížená",J266,0)</f>
        <v>0</v>
      </c>
      <c r="BG266" s="218">
        <f>IF(N266="zákl. přenesená",J266,0)</f>
        <v>0</v>
      </c>
      <c r="BH266" s="218">
        <f>IF(N266="sníž. přenesená",J266,0)</f>
        <v>0</v>
      </c>
      <c r="BI266" s="218">
        <f>IF(N266="nulová",J266,0)</f>
        <v>0</v>
      </c>
      <c r="BJ266" s="18" t="s">
        <v>77</v>
      </c>
      <c r="BK266" s="218">
        <f>ROUND(I266*H266,2)</f>
        <v>0</v>
      </c>
      <c r="BL266" s="18" t="s">
        <v>119</v>
      </c>
      <c r="BM266" s="217" t="s">
        <v>838</v>
      </c>
    </row>
    <row r="267" s="2" customFormat="1">
      <c r="A267" s="39"/>
      <c r="B267" s="40"/>
      <c r="C267" s="41"/>
      <c r="D267" s="231" t="s">
        <v>193</v>
      </c>
      <c r="E267" s="41"/>
      <c r="F267" s="232" t="s">
        <v>839</v>
      </c>
      <c r="G267" s="41"/>
      <c r="H267" s="41"/>
      <c r="I267" s="233"/>
      <c r="J267" s="41"/>
      <c r="K267" s="41"/>
      <c r="L267" s="45"/>
      <c r="M267" s="234"/>
      <c r="N267" s="235"/>
      <c r="O267" s="85"/>
      <c r="P267" s="85"/>
      <c r="Q267" s="85"/>
      <c r="R267" s="85"/>
      <c r="S267" s="85"/>
      <c r="T267" s="86"/>
      <c r="U267" s="39"/>
      <c r="V267" s="39"/>
      <c r="W267" s="39"/>
      <c r="X267" s="39"/>
      <c r="Y267" s="39"/>
      <c r="Z267" s="39"/>
      <c r="AA267" s="39"/>
      <c r="AB267" s="39"/>
      <c r="AC267" s="39"/>
      <c r="AD267" s="39"/>
      <c r="AE267" s="39"/>
      <c r="AT267" s="18" t="s">
        <v>193</v>
      </c>
      <c r="AU267" s="18" t="s">
        <v>79</v>
      </c>
    </row>
    <row r="268" s="13" customFormat="1">
      <c r="A268" s="13"/>
      <c r="B268" s="236"/>
      <c r="C268" s="237"/>
      <c r="D268" s="238" t="s">
        <v>195</v>
      </c>
      <c r="E268" s="239" t="s">
        <v>19</v>
      </c>
      <c r="F268" s="240" t="s">
        <v>840</v>
      </c>
      <c r="G268" s="237"/>
      <c r="H268" s="241">
        <v>14.199999999999999</v>
      </c>
      <c r="I268" s="242"/>
      <c r="J268" s="237"/>
      <c r="K268" s="237"/>
      <c r="L268" s="243"/>
      <c r="M268" s="244"/>
      <c r="N268" s="245"/>
      <c r="O268" s="245"/>
      <c r="P268" s="245"/>
      <c r="Q268" s="245"/>
      <c r="R268" s="245"/>
      <c r="S268" s="245"/>
      <c r="T268" s="246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47" t="s">
        <v>195</v>
      </c>
      <c r="AU268" s="247" t="s">
        <v>79</v>
      </c>
      <c r="AV268" s="13" t="s">
        <v>79</v>
      </c>
      <c r="AW268" s="13" t="s">
        <v>31</v>
      </c>
      <c r="AX268" s="13" t="s">
        <v>77</v>
      </c>
      <c r="AY268" s="247" t="s">
        <v>120</v>
      </c>
    </row>
    <row r="269" s="2" customFormat="1" ht="16.5" customHeight="1">
      <c r="A269" s="39"/>
      <c r="B269" s="40"/>
      <c r="C269" s="206" t="s">
        <v>524</v>
      </c>
      <c r="D269" s="206" t="s">
        <v>121</v>
      </c>
      <c r="E269" s="207" t="s">
        <v>841</v>
      </c>
      <c r="F269" s="208" t="s">
        <v>842</v>
      </c>
      <c r="G269" s="209" t="s">
        <v>582</v>
      </c>
      <c r="H269" s="210">
        <v>8.5999999999999996</v>
      </c>
      <c r="I269" s="211"/>
      <c r="J269" s="212">
        <f>ROUND(I269*H269,2)</f>
        <v>0</v>
      </c>
      <c r="K269" s="208" t="s">
        <v>191</v>
      </c>
      <c r="L269" s="45"/>
      <c r="M269" s="213" t="s">
        <v>19</v>
      </c>
      <c r="N269" s="214" t="s">
        <v>40</v>
      </c>
      <c r="O269" s="85"/>
      <c r="P269" s="215">
        <f>O269*H269</f>
        <v>0</v>
      </c>
      <c r="Q269" s="215">
        <v>0.0269</v>
      </c>
      <c r="R269" s="215">
        <f>Q269*H269</f>
        <v>0.23133999999999999</v>
      </c>
      <c r="S269" s="215">
        <v>0</v>
      </c>
      <c r="T269" s="216">
        <f>S269*H269</f>
        <v>0</v>
      </c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  <c r="AR269" s="217" t="s">
        <v>119</v>
      </c>
      <c r="AT269" s="217" t="s">
        <v>121</v>
      </c>
      <c r="AU269" s="217" t="s">
        <v>79</v>
      </c>
      <c r="AY269" s="18" t="s">
        <v>120</v>
      </c>
      <c r="BE269" s="218">
        <f>IF(N269="základní",J269,0)</f>
        <v>0</v>
      </c>
      <c r="BF269" s="218">
        <f>IF(N269="snížená",J269,0)</f>
        <v>0</v>
      </c>
      <c r="BG269" s="218">
        <f>IF(N269="zákl. přenesená",J269,0)</f>
        <v>0</v>
      </c>
      <c r="BH269" s="218">
        <f>IF(N269="sníž. přenesená",J269,0)</f>
        <v>0</v>
      </c>
      <c r="BI269" s="218">
        <f>IF(N269="nulová",J269,0)</f>
        <v>0</v>
      </c>
      <c r="BJ269" s="18" t="s">
        <v>77</v>
      </c>
      <c r="BK269" s="218">
        <f>ROUND(I269*H269,2)</f>
        <v>0</v>
      </c>
      <c r="BL269" s="18" t="s">
        <v>119</v>
      </c>
      <c r="BM269" s="217" t="s">
        <v>843</v>
      </c>
    </row>
    <row r="270" s="2" customFormat="1">
      <c r="A270" s="39"/>
      <c r="B270" s="40"/>
      <c r="C270" s="41"/>
      <c r="D270" s="231" t="s">
        <v>193</v>
      </c>
      <c r="E270" s="41"/>
      <c r="F270" s="232" t="s">
        <v>844</v>
      </c>
      <c r="G270" s="41"/>
      <c r="H270" s="41"/>
      <c r="I270" s="233"/>
      <c r="J270" s="41"/>
      <c r="K270" s="41"/>
      <c r="L270" s="45"/>
      <c r="M270" s="234"/>
      <c r="N270" s="235"/>
      <c r="O270" s="85"/>
      <c r="P270" s="85"/>
      <c r="Q270" s="85"/>
      <c r="R270" s="85"/>
      <c r="S270" s="85"/>
      <c r="T270" s="86"/>
      <c r="U270" s="39"/>
      <c r="V270" s="39"/>
      <c r="W270" s="39"/>
      <c r="X270" s="39"/>
      <c r="Y270" s="39"/>
      <c r="Z270" s="39"/>
      <c r="AA270" s="39"/>
      <c r="AB270" s="39"/>
      <c r="AC270" s="39"/>
      <c r="AD270" s="39"/>
      <c r="AE270" s="39"/>
      <c r="AT270" s="18" t="s">
        <v>193</v>
      </c>
      <c r="AU270" s="18" t="s">
        <v>79</v>
      </c>
    </row>
    <row r="271" s="13" customFormat="1">
      <c r="A271" s="13"/>
      <c r="B271" s="236"/>
      <c r="C271" s="237"/>
      <c r="D271" s="238" t="s">
        <v>195</v>
      </c>
      <c r="E271" s="239" t="s">
        <v>19</v>
      </c>
      <c r="F271" s="240" t="s">
        <v>845</v>
      </c>
      <c r="G271" s="237"/>
      <c r="H271" s="241">
        <v>8.5999999999999996</v>
      </c>
      <c r="I271" s="242"/>
      <c r="J271" s="237"/>
      <c r="K271" s="237"/>
      <c r="L271" s="243"/>
      <c r="M271" s="244"/>
      <c r="N271" s="245"/>
      <c r="O271" s="245"/>
      <c r="P271" s="245"/>
      <c r="Q271" s="245"/>
      <c r="R271" s="245"/>
      <c r="S271" s="245"/>
      <c r="T271" s="246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47" t="s">
        <v>195</v>
      </c>
      <c r="AU271" s="247" t="s">
        <v>79</v>
      </c>
      <c r="AV271" s="13" t="s">
        <v>79</v>
      </c>
      <c r="AW271" s="13" t="s">
        <v>31</v>
      </c>
      <c r="AX271" s="13" t="s">
        <v>77</v>
      </c>
      <c r="AY271" s="247" t="s">
        <v>120</v>
      </c>
    </row>
    <row r="272" s="2" customFormat="1" ht="16.5" customHeight="1">
      <c r="A272" s="39"/>
      <c r="B272" s="40"/>
      <c r="C272" s="262" t="s">
        <v>530</v>
      </c>
      <c r="D272" s="262" t="s">
        <v>489</v>
      </c>
      <c r="E272" s="263" t="s">
        <v>846</v>
      </c>
      <c r="F272" s="264" t="s">
        <v>847</v>
      </c>
      <c r="G272" s="265" t="s">
        <v>582</v>
      </c>
      <c r="H272" s="266">
        <v>22.800000000000001</v>
      </c>
      <c r="I272" s="267"/>
      <c r="J272" s="268">
        <f>ROUND(I272*H272,2)</f>
        <v>0</v>
      </c>
      <c r="K272" s="264" t="s">
        <v>191</v>
      </c>
      <c r="L272" s="269"/>
      <c r="M272" s="270" t="s">
        <v>19</v>
      </c>
      <c r="N272" s="271" t="s">
        <v>40</v>
      </c>
      <c r="O272" s="85"/>
      <c r="P272" s="215">
        <f>O272*H272</f>
        <v>0</v>
      </c>
      <c r="Q272" s="215">
        <v>0.00215</v>
      </c>
      <c r="R272" s="215">
        <f>Q272*H272</f>
        <v>0.049020000000000001</v>
      </c>
      <c r="S272" s="215">
        <v>0</v>
      </c>
      <c r="T272" s="216">
        <f>S272*H272</f>
        <v>0</v>
      </c>
      <c r="U272" s="39"/>
      <c r="V272" s="39"/>
      <c r="W272" s="39"/>
      <c r="X272" s="39"/>
      <c r="Y272" s="39"/>
      <c r="Z272" s="39"/>
      <c r="AA272" s="39"/>
      <c r="AB272" s="39"/>
      <c r="AC272" s="39"/>
      <c r="AD272" s="39"/>
      <c r="AE272" s="39"/>
      <c r="AR272" s="217" t="s">
        <v>149</v>
      </c>
      <c r="AT272" s="217" t="s">
        <v>489</v>
      </c>
      <c r="AU272" s="217" t="s">
        <v>79</v>
      </c>
      <c r="AY272" s="18" t="s">
        <v>120</v>
      </c>
      <c r="BE272" s="218">
        <f>IF(N272="základní",J272,0)</f>
        <v>0</v>
      </c>
      <c r="BF272" s="218">
        <f>IF(N272="snížená",J272,0)</f>
        <v>0</v>
      </c>
      <c r="BG272" s="218">
        <f>IF(N272="zákl. přenesená",J272,0)</f>
        <v>0</v>
      </c>
      <c r="BH272" s="218">
        <f>IF(N272="sníž. přenesená",J272,0)</f>
        <v>0</v>
      </c>
      <c r="BI272" s="218">
        <f>IF(N272="nulová",J272,0)</f>
        <v>0</v>
      </c>
      <c r="BJ272" s="18" t="s">
        <v>77</v>
      </c>
      <c r="BK272" s="218">
        <f>ROUND(I272*H272,2)</f>
        <v>0</v>
      </c>
      <c r="BL272" s="18" t="s">
        <v>119</v>
      </c>
      <c r="BM272" s="217" t="s">
        <v>848</v>
      </c>
    </row>
    <row r="273" s="13" customFormat="1">
      <c r="A273" s="13"/>
      <c r="B273" s="236"/>
      <c r="C273" s="237"/>
      <c r="D273" s="238" t="s">
        <v>195</v>
      </c>
      <c r="E273" s="239" t="s">
        <v>19</v>
      </c>
      <c r="F273" s="240" t="s">
        <v>849</v>
      </c>
      <c r="G273" s="237"/>
      <c r="H273" s="241">
        <v>22.800000000000001</v>
      </c>
      <c r="I273" s="242"/>
      <c r="J273" s="237"/>
      <c r="K273" s="237"/>
      <c r="L273" s="243"/>
      <c r="M273" s="244"/>
      <c r="N273" s="245"/>
      <c r="O273" s="245"/>
      <c r="P273" s="245"/>
      <c r="Q273" s="245"/>
      <c r="R273" s="245"/>
      <c r="S273" s="245"/>
      <c r="T273" s="246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47" t="s">
        <v>195</v>
      </c>
      <c r="AU273" s="247" t="s">
        <v>79</v>
      </c>
      <c r="AV273" s="13" t="s">
        <v>79</v>
      </c>
      <c r="AW273" s="13" t="s">
        <v>31</v>
      </c>
      <c r="AX273" s="13" t="s">
        <v>77</v>
      </c>
      <c r="AY273" s="247" t="s">
        <v>120</v>
      </c>
    </row>
    <row r="274" s="2" customFormat="1" ht="49.05" customHeight="1">
      <c r="A274" s="39"/>
      <c r="B274" s="40"/>
      <c r="C274" s="262" t="s">
        <v>535</v>
      </c>
      <c r="D274" s="262" t="s">
        <v>489</v>
      </c>
      <c r="E274" s="263" t="s">
        <v>850</v>
      </c>
      <c r="F274" s="264" t="s">
        <v>851</v>
      </c>
      <c r="G274" s="265" t="s">
        <v>300</v>
      </c>
      <c r="H274" s="266">
        <v>1</v>
      </c>
      <c r="I274" s="267"/>
      <c r="J274" s="268">
        <f>ROUND(I274*H274,2)</f>
        <v>0</v>
      </c>
      <c r="K274" s="264" t="s">
        <v>19</v>
      </c>
      <c r="L274" s="269"/>
      <c r="M274" s="270" t="s">
        <v>19</v>
      </c>
      <c r="N274" s="271" t="s">
        <v>40</v>
      </c>
      <c r="O274" s="85"/>
      <c r="P274" s="215">
        <f>O274*H274</f>
        <v>0</v>
      </c>
      <c r="Q274" s="215">
        <v>0.0050000000000000001</v>
      </c>
      <c r="R274" s="215">
        <f>Q274*H274</f>
        <v>0.0050000000000000001</v>
      </c>
      <c r="S274" s="215">
        <v>0</v>
      </c>
      <c r="T274" s="216">
        <f>S274*H274</f>
        <v>0</v>
      </c>
      <c r="U274" s="39"/>
      <c r="V274" s="39"/>
      <c r="W274" s="39"/>
      <c r="X274" s="39"/>
      <c r="Y274" s="39"/>
      <c r="Z274" s="39"/>
      <c r="AA274" s="39"/>
      <c r="AB274" s="39"/>
      <c r="AC274" s="39"/>
      <c r="AD274" s="39"/>
      <c r="AE274" s="39"/>
      <c r="AR274" s="217" t="s">
        <v>149</v>
      </c>
      <c r="AT274" s="217" t="s">
        <v>489</v>
      </c>
      <c r="AU274" s="217" t="s">
        <v>79</v>
      </c>
      <c r="AY274" s="18" t="s">
        <v>120</v>
      </c>
      <c r="BE274" s="218">
        <f>IF(N274="základní",J274,0)</f>
        <v>0</v>
      </c>
      <c r="BF274" s="218">
        <f>IF(N274="snížená",J274,0)</f>
        <v>0</v>
      </c>
      <c r="BG274" s="218">
        <f>IF(N274="zákl. přenesená",J274,0)</f>
        <v>0</v>
      </c>
      <c r="BH274" s="218">
        <f>IF(N274="sníž. přenesená",J274,0)</f>
        <v>0</v>
      </c>
      <c r="BI274" s="218">
        <f>IF(N274="nulová",J274,0)</f>
        <v>0</v>
      </c>
      <c r="BJ274" s="18" t="s">
        <v>77</v>
      </c>
      <c r="BK274" s="218">
        <f>ROUND(I274*H274,2)</f>
        <v>0</v>
      </c>
      <c r="BL274" s="18" t="s">
        <v>119</v>
      </c>
      <c r="BM274" s="217" t="s">
        <v>852</v>
      </c>
    </row>
    <row r="275" s="13" customFormat="1">
      <c r="A275" s="13"/>
      <c r="B275" s="236"/>
      <c r="C275" s="237"/>
      <c r="D275" s="238" t="s">
        <v>195</v>
      </c>
      <c r="E275" s="239" t="s">
        <v>19</v>
      </c>
      <c r="F275" s="240" t="s">
        <v>77</v>
      </c>
      <c r="G275" s="237"/>
      <c r="H275" s="241">
        <v>1</v>
      </c>
      <c r="I275" s="242"/>
      <c r="J275" s="237"/>
      <c r="K275" s="237"/>
      <c r="L275" s="243"/>
      <c r="M275" s="244"/>
      <c r="N275" s="245"/>
      <c r="O275" s="245"/>
      <c r="P275" s="245"/>
      <c r="Q275" s="245"/>
      <c r="R275" s="245"/>
      <c r="S275" s="245"/>
      <c r="T275" s="246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47" t="s">
        <v>195</v>
      </c>
      <c r="AU275" s="247" t="s">
        <v>79</v>
      </c>
      <c r="AV275" s="13" t="s">
        <v>79</v>
      </c>
      <c r="AW275" s="13" t="s">
        <v>31</v>
      </c>
      <c r="AX275" s="13" t="s">
        <v>77</v>
      </c>
      <c r="AY275" s="247" t="s">
        <v>120</v>
      </c>
    </row>
    <row r="276" s="2" customFormat="1" ht="16.5" customHeight="1">
      <c r="A276" s="39"/>
      <c r="B276" s="40"/>
      <c r="C276" s="262" t="s">
        <v>541</v>
      </c>
      <c r="D276" s="262" t="s">
        <v>489</v>
      </c>
      <c r="E276" s="263" t="s">
        <v>853</v>
      </c>
      <c r="F276" s="264" t="s">
        <v>854</v>
      </c>
      <c r="G276" s="265" t="s">
        <v>211</v>
      </c>
      <c r="H276" s="266">
        <v>0.91600000000000004</v>
      </c>
      <c r="I276" s="267"/>
      <c r="J276" s="268">
        <f>ROUND(I276*H276,2)</f>
        <v>0</v>
      </c>
      <c r="K276" s="264" t="s">
        <v>19</v>
      </c>
      <c r="L276" s="269"/>
      <c r="M276" s="270" t="s">
        <v>19</v>
      </c>
      <c r="N276" s="271" t="s">
        <v>40</v>
      </c>
      <c r="O276" s="85"/>
      <c r="P276" s="215">
        <f>O276*H276</f>
        <v>0</v>
      </c>
      <c r="Q276" s="215">
        <v>0.017999999999999999</v>
      </c>
      <c r="R276" s="215">
        <f>Q276*H276</f>
        <v>0.016487999999999999</v>
      </c>
      <c r="S276" s="215">
        <v>0</v>
      </c>
      <c r="T276" s="216">
        <f>S276*H276</f>
        <v>0</v>
      </c>
      <c r="U276" s="39"/>
      <c r="V276" s="39"/>
      <c r="W276" s="39"/>
      <c r="X276" s="39"/>
      <c r="Y276" s="39"/>
      <c r="Z276" s="39"/>
      <c r="AA276" s="39"/>
      <c r="AB276" s="39"/>
      <c r="AC276" s="39"/>
      <c r="AD276" s="39"/>
      <c r="AE276" s="39"/>
      <c r="AR276" s="217" t="s">
        <v>149</v>
      </c>
      <c r="AT276" s="217" t="s">
        <v>489</v>
      </c>
      <c r="AU276" s="217" t="s">
        <v>79</v>
      </c>
      <c r="AY276" s="18" t="s">
        <v>120</v>
      </c>
      <c r="BE276" s="218">
        <f>IF(N276="základní",J276,0)</f>
        <v>0</v>
      </c>
      <c r="BF276" s="218">
        <f>IF(N276="snížená",J276,0)</f>
        <v>0</v>
      </c>
      <c r="BG276" s="218">
        <f>IF(N276="zákl. přenesená",J276,0)</f>
        <v>0</v>
      </c>
      <c r="BH276" s="218">
        <f>IF(N276="sníž. přenesená",J276,0)</f>
        <v>0</v>
      </c>
      <c r="BI276" s="218">
        <f>IF(N276="nulová",J276,0)</f>
        <v>0</v>
      </c>
      <c r="BJ276" s="18" t="s">
        <v>77</v>
      </c>
      <c r="BK276" s="218">
        <f>ROUND(I276*H276,2)</f>
        <v>0</v>
      </c>
      <c r="BL276" s="18" t="s">
        <v>119</v>
      </c>
      <c r="BM276" s="217" t="s">
        <v>855</v>
      </c>
    </row>
    <row r="277" s="13" customFormat="1">
      <c r="A277" s="13"/>
      <c r="B277" s="236"/>
      <c r="C277" s="237"/>
      <c r="D277" s="238" t="s">
        <v>195</v>
      </c>
      <c r="E277" s="239" t="s">
        <v>19</v>
      </c>
      <c r="F277" s="240" t="s">
        <v>856</v>
      </c>
      <c r="G277" s="237"/>
      <c r="H277" s="241">
        <v>0.91600000000000004</v>
      </c>
      <c r="I277" s="242"/>
      <c r="J277" s="237"/>
      <c r="K277" s="237"/>
      <c r="L277" s="243"/>
      <c r="M277" s="244"/>
      <c r="N277" s="245"/>
      <c r="O277" s="245"/>
      <c r="P277" s="245"/>
      <c r="Q277" s="245"/>
      <c r="R277" s="245"/>
      <c r="S277" s="245"/>
      <c r="T277" s="246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47" t="s">
        <v>195</v>
      </c>
      <c r="AU277" s="247" t="s">
        <v>79</v>
      </c>
      <c r="AV277" s="13" t="s">
        <v>79</v>
      </c>
      <c r="AW277" s="13" t="s">
        <v>31</v>
      </c>
      <c r="AX277" s="13" t="s">
        <v>77</v>
      </c>
      <c r="AY277" s="247" t="s">
        <v>120</v>
      </c>
    </row>
    <row r="278" s="2" customFormat="1" ht="24.15" customHeight="1">
      <c r="A278" s="39"/>
      <c r="B278" s="40"/>
      <c r="C278" s="206" t="s">
        <v>546</v>
      </c>
      <c r="D278" s="206" t="s">
        <v>121</v>
      </c>
      <c r="E278" s="207" t="s">
        <v>857</v>
      </c>
      <c r="F278" s="208" t="s">
        <v>858</v>
      </c>
      <c r="G278" s="209" t="s">
        <v>582</v>
      </c>
      <c r="H278" s="210">
        <v>2.3999999999999999</v>
      </c>
      <c r="I278" s="211"/>
      <c r="J278" s="212">
        <f>ROUND(I278*H278,2)</f>
        <v>0</v>
      </c>
      <c r="K278" s="208" t="s">
        <v>191</v>
      </c>
      <c r="L278" s="45"/>
      <c r="M278" s="213" t="s">
        <v>19</v>
      </c>
      <c r="N278" s="214" t="s">
        <v>40</v>
      </c>
      <c r="O278" s="85"/>
      <c r="P278" s="215">
        <f>O278*H278</f>
        <v>0</v>
      </c>
      <c r="Q278" s="215">
        <v>0.00097000000000000005</v>
      </c>
      <c r="R278" s="215">
        <f>Q278*H278</f>
        <v>0.0023280000000000002</v>
      </c>
      <c r="S278" s="215">
        <v>0.0043</v>
      </c>
      <c r="T278" s="216">
        <f>S278*H278</f>
        <v>0.010319999999999999</v>
      </c>
      <c r="U278" s="39"/>
      <c r="V278" s="39"/>
      <c r="W278" s="39"/>
      <c r="X278" s="39"/>
      <c r="Y278" s="39"/>
      <c r="Z278" s="39"/>
      <c r="AA278" s="39"/>
      <c r="AB278" s="39"/>
      <c r="AC278" s="39"/>
      <c r="AD278" s="39"/>
      <c r="AE278" s="39"/>
      <c r="AR278" s="217" t="s">
        <v>119</v>
      </c>
      <c r="AT278" s="217" t="s">
        <v>121</v>
      </c>
      <c r="AU278" s="217" t="s">
        <v>79</v>
      </c>
      <c r="AY278" s="18" t="s">
        <v>120</v>
      </c>
      <c r="BE278" s="218">
        <f>IF(N278="základní",J278,0)</f>
        <v>0</v>
      </c>
      <c r="BF278" s="218">
        <f>IF(N278="snížená",J278,0)</f>
        <v>0</v>
      </c>
      <c r="BG278" s="218">
        <f>IF(N278="zákl. přenesená",J278,0)</f>
        <v>0</v>
      </c>
      <c r="BH278" s="218">
        <f>IF(N278="sníž. přenesená",J278,0)</f>
        <v>0</v>
      </c>
      <c r="BI278" s="218">
        <f>IF(N278="nulová",J278,0)</f>
        <v>0</v>
      </c>
      <c r="BJ278" s="18" t="s">
        <v>77</v>
      </c>
      <c r="BK278" s="218">
        <f>ROUND(I278*H278,2)</f>
        <v>0</v>
      </c>
      <c r="BL278" s="18" t="s">
        <v>119</v>
      </c>
      <c r="BM278" s="217" t="s">
        <v>859</v>
      </c>
    </row>
    <row r="279" s="2" customFormat="1">
      <c r="A279" s="39"/>
      <c r="B279" s="40"/>
      <c r="C279" s="41"/>
      <c r="D279" s="231" t="s">
        <v>193</v>
      </c>
      <c r="E279" s="41"/>
      <c r="F279" s="232" t="s">
        <v>860</v>
      </c>
      <c r="G279" s="41"/>
      <c r="H279" s="41"/>
      <c r="I279" s="233"/>
      <c r="J279" s="41"/>
      <c r="K279" s="41"/>
      <c r="L279" s="45"/>
      <c r="M279" s="234"/>
      <c r="N279" s="235"/>
      <c r="O279" s="85"/>
      <c r="P279" s="85"/>
      <c r="Q279" s="85"/>
      <c r="R279" s="85"/>
      <c r="S279" s="85"/>
      <c r="T279" s="86"/>
      <c r="U279" s="39"/>
      <c r="V279" s="39"/>
      <c r="W279" s="39"/>
      <c r="X279" s="39"/>
      <c r="Y279" s="39"/>
      <c r="Z279" s="39"/>
      <c r="AA279" s="39"/>
      <c r="AB279" s="39"/>
      <c r="AC279" s="39"/>
      <c r="AD279" s="39"/>
      <c r="AE279" s="39"/>
      <c r="AT279" s="18" t="s">
        <v>193</v>
      </c>
      <c r="AU279" s="18" t="s">
        <v>79</v>
      </c>
    </row>
    <row r="280" s="13" customFormat="1">
      <c r="A280" s="13"/>
      <c r="B280" s="236"/>
      <c r="C280" s="237"/>
      <c r="D280" s="238" t="s">
        <v>195</v>
      </c>
      <c r="E280" s="239" t="s">
        <v>19</v>
      </c>
      <c r="F280" s="240" t="s">
        <v>861</v>
      </c>
      <c r="G280" s="237"/>
      <c r="H280" s="241">
        <v>1.2</v>
      </c>
      <c r="I280" s="242"/>
      <c r="J280" s="237"/>
      <c r="K280" s="237"/>
      <c r="L280" s="243"/>
      <c r="M280" s="244"/>
      <c r="N280" s="245"/>
      <c r="O280" s="245"/>
      <c r="P280" s="245"/>
      <c r="Q280" s="245"/>
      <c r="R280" s="245"/>
      <c r="S280" s="245"/>
      <c r="T280" s="246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47" t="s">
        <v>195</v>
      </c>
      <c r="AU280" s="247" t="s">
        <v>79</v>
      </c>
      <c r="AV280" s="13" t="s">
        <v>79</v>
      </c>
      <c r="AW280" s="13" t="s">
        <v>31</v>
      </c>
      <c r="AX280" s="13" t="s">
        <v>69</v>
      </c>
      <c r="AY280" s="247" t="s">
        <v>120</v>
      </c>
    </row>
    <row r="281" s="13" customFormat="1">
      <c r="A281" s="13"/>
      <c r="B281" s="236"/>
      <c r="C281" s="237"/>
      <c r="D281" s="238" t="s">
        <v>195</v>
      </c>
      <c r="E281" s="239" t="s">
        <v>19</v>
      </c>
      <c r="F281" s="240" t="s">
        <v>862</v>
      </c>
      <c r="G281" s="237"/>
      <c r="H281" s="241">
        <v>1.2</v>
      </c>
      <c r="I281" s="242"/>
      <c r="J281" s="237"/>
      <c r="K281" s="237"/>
      <c r="L281" s="243"/>
      <c r="M281" s="244"/>
      <c r="N281" s="245"/>
      <c r="O281" s="245"/>
      <c r="P281" s="245"/>
      <c r="Q281" s="245"/>
      <c r="R281" s="245"/>
      <c r="S281" s="245"/>
      <c r="T281" s="246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47" t="s">
        <v>195</v>
      </c>
      <c r="AU281" s="247" t="s">
        <v>79</v>
      </c>
      <c r="AV281" s="13" t="s">
        <v>79</v>
      </c>
      <c r="AW281" s="13" t="s">
        <v>31</v>
      </c>
      <c r="AX281" s="13" t="s">
        <v>69</v>
      </c>
      <c r="AY281" s="247" t="s">
        <v>120</v>
      </c>
    </row>
    <row r="282" s="14" customFormat="1">
      <c r="A282" s="14"/>
      <c r="B282" s="251"/>
      <c r="C282" s="252"/>
      <c r="D282" s="238" t="s">
        <v>195</v>
      </c>
      <c r="E282" s="253" t="s">
        <v>19</v>
      </c>
      <c r="F282" s="254" t="s">
        <v>347</v>
      </c>
      <c r="G282" s="252"/>
      <c r="H282" s="255">
        <v>2.3999999999999999</v>
      </c>
      <c r="I282" s="256"/>
      <c r="J282" s="252"/>
      <c r="K282" s="252"/>
      <c r="L282" s="257"/>
      <c r="M282" s="258"/>
      <c r="N282" s="259"/>
      <c r="O282" s="259"/>
      <c r="P282" s="259"/>
      <c r="Q282" s="259"/>
      <c r="R282" s="259"/>
      <c r="S282" s="259"/>
      <c r="T282" s="260"/>
      <c r="U282" s="14"/>
      <c r="V282" s="14"/>
      <c r="W282" s="14"/>
      <c r="X282" s="14"/>
      <c r="Y282" s="14"/>
      <c r="Z282" s="14"/>
      <c r="AA282" s="14"/>
      <c r="AB282" s="14"/>
      <c r="AC282" s="14"/>
      <c r="AD282" s="14"/>
      <c r="AE282" s="14"/>
      <c r="AT282" s="261" t="s">
        <v>195</v>
      </c>
      <c r="AU282" s="261" t="s">
        <v>79</v>
      </c>
      <c r="AV282" s="14" t="s">
        <v>119</v>
      </c>
      <c r="AW282" s="14" t="s">
        <v>31</v>
      </c>
      <c r="AX282" s="14" t="s">
        <v>77</v>
      </c>
      <c r="AY282" s="261" t="s">
        <v>120</v>
      </c>
    </row>
    <row r="283" s="2" customFormat="1" ht="24.15" customHeight="1">
      <c r="A283" s="39"/>
      <c r="B283" s="40"/>
      <c r="C283" s="206" t="s">
        <v>552</v>
      </c>
      <c r="D283" s="206" t="s">
        <v>121</v>
      </c>
      <c r="E283" s="207" t="s">
        <v>863</v>
      </c>
      <c r="F283" s="208" t="s">
        <v>864</v>
      </c>
      <c r="G283" s="209" t="s">
        <v>582</v>
      </c>
      <c r="H283" s="210">
        <v>10.449999999999999</v>
      </c>
      <c r="I283" s="211"/>
      <c r="J283" s="212">
        <f>ROUND(I283*H283,2)</f>
        <v>0</v>
      </c>
      <c r="K283" s="208" t="s">
        <v>191</v>
      </c>
      <c r="L283" s="45"/>
      <c r="M283" s="213" t="s">
        <v>19</v>
      </c>
      <c r="N283" s="214" t="s">
        <v>40</v>
      </c>
      <c r="O283" s="85"/>
      <c r="P283" s="215">
        <f>O283*H283</f>
        <v>0</v>
      </c>
      <c r="Q283" s="215">
        <v>0.0014400000000000001</v>
      </c>
      <c r="R283" s="215">
        <f>Q283*H283</f>
        <v>0.015048000000000001</v>
      </c>
      <c r="S283" s="215">
        <v>0.002</v>
      </c>
      <c r="T283" s="216">
        <f>S283*H283</f>
        <v>0.020899999999999998</v>
      </c>
      <c r="U283" s="39"/>
      <c r="V283" s="39"/>
      <c r="W283" s="39"/>
      <c r="X283" s="39"/>
      <c r="Y283" s="39"/>
      <c r="Z283" s="39"/>
      <c r="AA283" s="39"/>
      <c r="AB283" s="39"/>
      <c r="AC283" s="39"/>
      <c r="AD283" s="39"/>
      <c r="AE283" s="39"/>
      <c r="AR283" s="217" t="s">
        <v>119</v>
      </c>
      <c r="AT283" s="217" t="s">
        <v>121</v>
      </c>
      <c r="AU283" s="217" t="s">
        <v>79</v>
      </c>
      <c r="AY283" s="18" t="s">
        <v>120</v>
      </c>
      <c r="BE283" s="218">
        <f>IF(N283="základní",J283,0)</f>
        <v>0</v>
      </c>
      <c r="BF283" s="218">
        <f>IF(N283="snížená",J283,0)</f>
        <v>0</v>
      </c>
      <c r="BG283" s="218">
        <f>IF(N283="zákl. přenesená",J283,0)</f>
        <v>0</v>
      </c>
      <c r="BH283" s="218">
        <f>IF(N283="sníž. přenesená",J283,0)</f>
        <v>0</v>
      </c>
      <c r="BI283" s="218">
        <f>IF(N283="nulová",J283,0)</f>
        <v>0</v>
      </c>
      <c r="BJ283" s="18" t="s">
        <v>77</v>
      </c>
      <c r="BK283" s="218">
        <f>ROUND(I283*H283,2)</f>
        <v>0</v>
      </c>
      <c r="BL283" s="18" t="s">
        <v>119</v>
      </c>
      <c r="BM283" s="217" t="s">
        <v>865</v>
      </c>
    </row>
    <row r="284" s="2" customFormat="1">
      <c r="A284" s="39"/>
      <c r="B284" s="40"/>
      <c r="C284" s="41"/>
      <c r="D284" s="231" t="s">
        <v>193</v>
      </c>
      <c r="E284" s="41"/>
      <c r="F284" s="232" t="s">
        <v>866</v>
      </c>
      <c r="G284" s="41"/>
      <c r="H284" s="41"/>
      <c r="I284" s="233"/>
      <c r="J284" s="41"/>
      <c r="K284" s="41"/>
      <c r="L284" s="45"/>
      <c r="M284" s="234"/>
      <c r="N284" s="235"/>
      <c r="O284" s="85"/>
      <c r="P284" s="85"/>
      <c r="Q284" s="85"/>
      <c r="R284" s="85"/>
      <c r="S284" s="85"/>
      <c r="T284" s="86"/>
      <c r="U284" s="39"/>
      <c r="V284" s="39"/>
      <c r="W284" s="39"/>
      <c r="X284" s="39"/>
      <c r="Y284" s="39"/>
      <c r="Z284" s="39"/>
      <c r="AA284" s="39"/>
      <c r="AB284" s="39"/>
      <c r="AC284" s="39"/>
      <c r="AD284" s="39"/>
      <c r="AE284" s="39"/>
      <c r="AT284" s="18" t="s">
        <v>193</v>
      </c>
      <c r="AU284" s="18" t="s">
        <v>79</v>
      </c>
    </row>
    <row r="285" s="13" customFormat="1">
      <c r="A285" s="13"/>
      <c r="B285" s="236"/>
      <c r="C285" s="237"/>
      <c r="D285" s="238" t="s">
        <v>195</v>
      </c>
      <c r="E285" s="239" t="s">
        <v>19</v>
      </c>
      <c r="F285" s="240" t="s">
        <v>867</v>
      </c>
      <c r="G285" s="237"/>
      <c r="H285" s="241">
        <v>10.449999999999999</v>
      </c>
      <c r="I285" s="242"/>
      <c r="J285" s="237"/>
      <c r="K285" s="237"/>
      <c r="L285" s="243"/>
      <c r="M285" s="244"/>
      <c r="N285" s="245"/>
      <c r="O285" s="245"/>
      <c r="P285" s="245"/>
      <c r="Q285" s="245"/>
      <c r="R285" s="245"/>
      <c r="S285" s="245"/>
      <c r="T285" s="246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47" t="s">
        <v>195</v>
      </c>
      <c r="AU285" s="247" t="s">
        <v>79</v>
      </c>
      <c r="AV285" s="13" t="s">
        <v>79</v>
      </c>
      <c r="AW285" s="13" t="s">
        <v>31</v>
      </c>
      <c r="AX285" s="13" t="s">
        <v>77</v>
      </c>
      <c r="AY285" s="247" t="s">
        <v>120</v>
      </c>
    </row>
    <row r="286" s="2" customFormat="1" ht="16.5" customHeight="1">
      <c r="A286" s="39"/>
      <c r="B286" s="40"/>
      <c r="C286" s="262" t="s">
        <v>559</v>
      </c>
      <c r="D286" s="262" t="s">
        <v>489</v>
      </c>
      <c r="E286" s="263" t="s">
        <v>868</v>
      </c>
      <c r="F286" s="264" t="s">
        <v>869</v>
      </c>
      <c r="G286" s="265" t="s">
        <v>240</v>
      </c>
      <c r="H286" s="266">
        <v>0.058999999999999997</v>
      </c>
      <c r="I286" s="267"/>
      <c r="J286" s="268">
        <f>ROUND(I286*H286,2)</f>
        <v>0</v>
      </c>
      <c r="K286" s="264" t="s">
        <v>191</v>
      </c>
      <c r="L286" s="269"/>
      <c r="M286" s="270" t="s">
        <v>19</v>
      </c>
      <c r="N286" s="271" t="s">
        <v>40</v>
      </c>
      <c r="O286" s="85"/>
      <c r="P286" s="215">
        <f>O286*H286</f>
        <v>0</v>
      </c>
      <c r="Q286" s="215">
        <v>1</v>
      </c>
      <c r="R286" s="215">
        <f>Q286*H286</f>
        <v>0.058999999999999997</v>
      </c>
      <c r="S286" s="215">
        <v>0</v>
      </c>
      <c r="T286" s="216">
        <f>S286*H286</f>
        <v>0</v>
      </c>
      <c r="U286" s="39"/>
      <c r="V286" s="39"/>
      <c r="W286" s="39"/>
      <c r="X286" s="39"/>
      <c r="Y286" s="39"/>
      <c r="Z286" s="39"/>
      <c r="AA286" s="39"/>
      <c r="AB286" s="39"/>
      <c r="AC286" s="39"/>
      <c r="AD286" s="39"/>
      <c r="AE286" s="39"/>
      <c r="AR286" s="217" t="s">
        <v>149</v>
      </c>
      <c r="AT286" s="217" t="s">
        <v>489</v>
      </c>
      <c r="AU286" s="217" t="s">
        <v>79</v>
      </c>
      <c r="AY286" s="18" t="s">
        <v>120</v>
      </c>
      <c r="BE286" s="218">
        <f>IF(N286="základní",J286,0)</f>
        <v>0</v>
      </c>
      <c r="BF286" s="218">
        <f>IF(N286="snížená",J286,0)</f>
        <v>0</v>
      </c>
      <c r="BG286" s="218">
        <f>IF(N286="zákl. přenesená",J286,0)</f>
        <v>0</v>
      </c>
      <c r="BH286" s="218">
        <f>IF(N286="sníž. přenesená",J286,0)</f>
        <v>0</v>
      </c>
      <c r="BI286" s="218">
        <f>IF(N286="nulová",J286,0)</f>
        <v>0</v>
      </c>
      <c r="BJ286" s="18" t="s">
        <v>77</v>
      </c>
      <c r="BK286" s="218">
        <f>ROUND(I286*H286,2)</f>
        <v>0</v>
      </c>
      <c r="BL286" s="18" t="s">
        <v>119</v>
      </c>
      <c r="BM286" s="217" t="s">
        <v>870</v>
      </c>
    </row>
    <row r="287" s="13" customFormat="1">
      <c r="A287" s="13"/>
      <c r="B287" s="236"/>
      <c r="C287" s="237"/>
      <c r="D287" s="238" t="s">
        <v>195</v>
      </c>
      <c r="E287" s="239" t="s">
        <v>19</v>
      </c>
      <c r="F287" s="240" t="s">
        <v>871</v>
      </c>
      <c r="G287" s="237"/>
      <c r="H287" s="241">
        <v>0.058999999999999997</v>
      </c>
      <c r="I287" s="242"/>
      <c r="J287" s="237"/>
      <c r="K287" s="237"/>
      <c r="L287" s="243"/>
      <c r="M287" s="244"/>
      <c r="N287" s="245"/>
      <c r="O287" s="245"/>
      <c r="P287" s="245"/>
      <c r="Q287" s="245"/>
      <c r="R287" s="245"/>
      <c r="S287" s="245"/>
      <c r="T287" s="246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47" t="s">
        <v>195</v>
      </c>
      <c r="AU287" s="247" t="s">
        <v>79</v>
      </c>
      <c r="AV287" s="13" t="s">
        <v>79</v>
      </c>
      <c r="AW287" s="13" t="s">
        <v>31</v>
      </c>
      <c r="AX287" s="13" t="s">
        <v>77</v>
      </c>
      <c r="AY287" s="247" t="s">
        <v>120</v>
      </c>
    </row>
    <row r="288" s="11" customFormat="1" ht="22.8" customHeight="1">
      <c r="A288" s="11"/>
      <c r="B288" s="192"/>
      <c r="C288" s="193"/>
      <c r="D288" s="194" t="s">
        <v>68</v>
      </c>
      <c r="E288" s="229" t="s">
        <v>287</v>
      </c>
      <c r="F288" s="229" t="s">
        <v>288</v>
      </c>
      <c r="G288" s="193"/>
      <c r="H288" s="193"/>
      <c r="I288" s="196"/>
      <c r="J288" s="230">
        <f>BK288</f>
        <v>0</v>
      </c>
      <c r="K288" s="193"/>
      <c r="L288" s="198"/>
      <c r="M288" s="199"/>
      <c r="N288" s="200"/>
      <c r="O288" s="200"/>
      <c r="P288" s="201">
        <f>SUM(P289:P290)</f>
        <v>0</v>
      </c>
      <c r="Q288" s="200"/>
      <c r="R288" s="201">
        <f>SUM(R289:R290)</f>
        <v>0</v>
      </c>
      <c r="S288" s="200"/>
      <c r="T288" s="202">
        <f>SUM(T289:T290)</f>
        <v>0</v>
      </c>
      <c r="U288" s="11"/>
      <c r="V288" s="11"/>
      <c r="W288" s="11"/>
      <c r="X288" s="11"/>
      <c r="Y288" s="11"/>
      <c r="Z288" s="11"/>
      <c r="AA288" s="11"/>
      <c r="AB288" s="11"/>
      <c r="AC288" s="11"/>
      <c r="AD288" s="11"/>
      <c r="AE288" s="11"/>
      <c r="AR288" s="203" t="s">
        <v>77</v>
      </c>
      <c r="AT288" s="204" t="s">
        <v>68</v>
      </c>
      <c r="AU288" s="204" t="s">
        <v>77</v>
      </c>
      <c r="AY288" s="203" t="s">
        <v>120</v>
      </c>
      <c r="BK288" s="205">
        <f>SUM(BK289:BK290)</f>
        <v>0</v>
      </c>
    </row>
    <row r="289" s="2" customFormat="1" ht="16.5" customHeight="1">
      <c r="A289" s="39"/>
      <c r="B289" s="40"/>
      <c r="C289" s="206" t="s">
        <v>562</v>
      </c>
      <c r="D289" s="206" t="s">
        <v>121</v>
      </c>
      <c r="E289" s="207" t="s">
        <v>872</v>
      </c>
      <c r="F289" s="208" t="s">
        <v>873</v>
      </c>
      <c r="G289" s="209" t="s">
        <v>240</v>
      </c>
      <c r="H289" s="210">
        <v>188.06</v>
      </c>
      <c r="I289" s="211"/>
      <c r="J289" s="212">
        <f>ROUND(I289*H289,2)</f>
        <v>0</v>
      </c>
      <c r="K289" s="208" t="s">
        <v>191</v>
      </c>
      <c r="L289" s="45"/>
      <c r="M289" s="213" t="s">
        <v>19</v>
      </c>
      <c r="N289" s="214" t="s">
        <v>40</v>
      </c>
      <c r="O289" s="85"/>
      <c r="P289" s="215">
        <f>O289*H289</f>
        <v>0</v>
      </c>
      <c r="Q289" s="215">
        <v>0</v>
      </c>
      <c r="R289" s="215">
        <f>Q289*H289</f>
        <v>0</v>
      </c>
      <c r="S289" s="215">
        <v>0</v>
      </c>
      <c r="T289" s="216">
        <f>S289*H289</f>
        <v>0</v>
      </c>
      <c r="U289" s="39"/>
      <c r="V289" s="39"/>
      <c r="W289" s="39"/>
      <c r="X289" s="39"/>
      <c r="Y289" s="39"/>
      <c r="Z289" s="39"/>
      <c r="AA289" s="39"/>
      <c r="AB289" s="39"/>
      <c r="AC289" s="39"/>
      <c r="AD289" s="39"/>
      <c r="AE289" s="39"/>
      <c r="AR289" s="217" t="s">
        <v>119</v>
      </c>
      <c r="AT289" s="217" t="s">
        <v>121</v>
      </c>
      <c r="AU289" s="217" t="s">
        <v>79</v>
      </c>
      <c r="AY289" s="18" t="s">
        <v>120</v>
      </c>
      <c r="BE289" s="218">
        <f>IF(N289="základní",J289,0)</f>
        <v>0</v>
      </c>
      <c r="BF289" s="218">
        <f>IF(N289="snížená",J289,0)</f>
        <v>0</v>
      </c>
      <c r="BG289" s="218">
        <f>IF(N289="zákl. přenesená",J289,0)</f>
        <v>0</v>
      </c>
      <c r="BH289" s="218">
        <f>IF(N289="sníž. přenesená",J289,0)</f>
        <v>0</v>
      </c>
      <c r="BI289" s="218">
        <f>IF(N289="nulová",J289,0)</f>
        <v>0</v>
      </c>
      <c r="BJ289" s="18" t="s">
        <v>77</v>
      </c>
      <c r="BK289" s="218">
        <f>ROUND(I289*H289,2)</f>
        <v>0</v>
      </c>
      <c r="BL289" s="18" t="s">
        <v>119</v>
      </c>
      <c r="BM289" s="217" t="s">
        <v>874</v>
      </c>
    </row>
    <row r="290" s="2" customFormat="1">
      <c r="A290" s="39"/>
      <c r="B290" s="40"/>
      <c r="C290" s="41"/>
      <c r="D290" s="231" t="s">
        <v>193</v>
      </c>
      <c r="E290" s="41"/>
      <c r="F290" s="232" t="s">
        <v>875</v>
      </c>
      <c r="G290" s="41"/>
      <c r="H290" s="41"/>
      <c r="I290" s="233"/>
      <c r="J290" s="41"/>
      <c r="K290" s="41"/>
      <c r="L290" s="45"/>
      <c r="M290" s="234"/>
      <c r="N290" s="235"/>
      <c r="O290" s="85"/>
      <c r="P290" s="85"/>
      <c r="Q290" s="85"/>
      <c r="R290" s="85"/>
      <c r="S290" s="85"/>
      <c r="T290" s="86"/>
      <c r="U290" s="39"/>
      <c r="V290" s="39"/>
      <c r="W290" s="39"/>
      <c r="X290" s="39"/>
      <c r="Y290" s="39"/>
      <c r="Z290" s="39"/>
      <c r="AA290" s="39"/>
      <c r="AB290" s="39"/>
      <c r="AC290" s="39"/>
      <c r="AD290" s="39"/>
      <c r="AE290" s="39"/>
      <c r="AT290" s="18" t="s">
        <v>193</v>
      </c>
      <c r="AU290" s="18" t="s">
        <v>79</v>
      </c>
    </row>
    <row r="291" s="11" customFormat="1" ht="25.92" customHeight="1">
      <c r="A291" s="11"/>
      <c r="B291" s="192"/>
      <c r="C291" s="193"/>
      <c r="D291" s="194" t="s">
        <v>68</v>
      </c>
      <c r="E291" s="195" t="s">
        <v>876</v>
      </c>
      <c r="F291" s="195" t="s">
        <v>877</v>
      </c>
      <c r="G291" s="193"/>
      <c r="H291" s="193"/>
      <c r="I291" s="196"/>
      <c r="J291" s="197">
        <f>BK291</f>
        <v>0</v>
      </c>
      <c r="K291" s="193"/>
      <c r="L291" s="198"/>
      <c r="M291" s="199"/>
      <c r="N291" s="200"/>
      <c r="O291" s="200"/>
      <c r="P291" s="201">
        <f>P292+P350</f>
        <v>0</v>
      </c>
      <c r="Q291" s="200"/>
      <c r="R291" s="201">
        <f>R292+R350</f>
        <v>1.9028989199999999</v>
      </c>
      <c r="S291" s="200"/>
      <c r="T291" s="202">
        <f>T292+T350</f>
        <v>0</v>
      </c>
      <c r="U291" s="11"/>
      <c r="V291" s="11"/>
      <c r="W291" s="11"/>
      <c r="X291" s="11"/>
      <c r="Y291" s="11"/>
      <c r="Z291" s="11"/>
      <c r="AA291" s="11"/>
      <c r="AB291" s="11"/>
      <c r="AC291" s="11"/>
      <c r="AD291" s="11"/>
      <c r="AE291" s="11"/>
      <c r="AR291" s="203" t="s">
        <v>79</v>
      </c>
      <c r="AT291" s="204" t="s">
        <v>68</v>
      </c>
      <c r="AU291" s="204" t="s">
        <v>69</v>
      </c>
      <c r="AY291" s="203" t="s">
        <v>120</v>
      </c>
      <c r="BK291" s="205">
        <f>BK292+BK350</f>
        <v>0</v>
      </c>
    </row>
    <row r="292" s="11" customFormat="1" ht="22.8" customHeight="1">
      <c r="A292" s="11"/>
      <c r="B292" s="192"/>
      <c r="C292" s="193"/>
      <c r="D292" s="194" t="s">
        <v>68</v>
      </c>
      <c r="E292" s="229" t="s">
        <v>878</v>
      </c>
      <c r="F292" s="229" t="s">
        <v>879</v>
      </c>
      <c r="G292" s="193"/>
      <c r="H292" s="193"/>
      <c r="I292" s="196"/>
      <c r="J292" s="230">
        <f>BK292</f>
        <v>0</v>
      </c>
      <c r="K292" s="193"/>
      <c r="L292" s="198"/>
      <c r="M292" s="199"/>
      <c r="N292" s="200"/>
      <c r="O292" s="200"/>
      <c r="P292" s="201">
        <f>SUM(P293:P349)</f>
        <v>0</v>
      </c>
      <c r="Q292" s="200"/>
      <c r="R292" s="201">
        <f>SUM(R293:R349)</f>
        <v>1.8891639199999999</v>
      </c>
      <c r="S292" s="200"/>
      <c r="T292" s="202">
        <f>SUM(T293:T349)</f>
        <v>0</v>
      </c>
      <c r="U292" s="11"/>
      <c r="V292" s="11"/>
      <c r="W292" s="11"/>
      <c r="X292" s="11"/>
      <c r="Y292" s="11"/>
      <c r="Z292" s="11"/>
      <c r="AA292" s="11"/>
      <c r="AB292" s="11"/>
      <c r="AC292" s="11"/>
      <c r="AD292" s="11"/>
      <c r="AE292" s="11"/>
      <c r="AR292" s="203" t="s">
        <v>79</v>
      </c>
      <c r="AT292" s="204" t="s">
        <v>68</v>
      </c>
      <c r="AU292" s="204" t="s">
        <v>77</v>
      </c>
      <c r="AY292" s="203" t="s">
        <v>120</v>
      </c>
      <c r="BK292" s="205">
        <f>SUM(BK293:BK349)</f>
        <v>0</v>
      </c>
    </row>
    <row r="293" s="2" customFormat="1" ht="21.75" customHeight="1">
      <c r="A293" s="39"/>
      <c r="B293" s="40"/>
      <c r="C293" s="206" t="s">
        <v>565</v>
      </c>
      <c r="D293" s="206" t="s">
        <v>121</v>
      </c>
      <c r="E293" s="207" t="s">
        <v>880</v>
      </c>
      <c r="F293" s="208" t="s">
        <v>881</v>
      </c>
      <c r="G293" s="209" t="s">
        <v>582</v>
      </c>
      <c r="H293" s="210">
        <v>11.949999999999999</v>
      </c>
      <c r="I293" s="211"/>
      <c r="J293" s="212">
        <f>ROUND(I293*H293,2)</f>
        <v>0</v>
      </c>
      <c r="K293" s="208" t="s">
        <v>191</v>
      </c>
      <c r="L293" s="45"/>
      <c r="M293" s="213" t="s">
        <v>19</v>
      </c>
      <c r="N293" s="214" t="s">
        <v>40</v>
      </c>
      <c r="O293" s="85"/>
      <c r="P293" s="215">
        <f>O293*H293</f>
        <v>0</v>
      </c>
      <c r="Q293" s="215">
        <v>6.0000000000000002E-05</v>
      </c>
      <c r="R293" s="215">
        <f>Q293*H293</f>
        <v>0.00071699999999999997</v>
      </c>
      <c r="S293" s="215">
        <v>0</v>
      </c>
      <c r="T293" s="216">
        <f>S293*H293</f>
        <v>0</v>
      </c>
      <c r="U293" s="39"/>
      <c r="V293" s="39"/>
      <c r="W293" s="39"/>
      <c r="X293" s="39"/>
      <c r="Y293" s="39"/>
      <c r="Z293" s="39"/>
      <c r="AA293" s="39"/>
      <c r="AB293" s="39"/>
      <c r="AC293" s="39"/>
      <c r="AD293" s="39"/>
      <c r="AE293" s="39"/>
      <c r="AR293" s="217" t="s">
        <v>271</v>
      </c>
      <c r="AT293" s="217" t="s">
        <v>121</v>
      </c>
      <c r="AU293" s="217" t="s">
        <v>79</v>
      </c>
      <c r="AY293" s="18" t="s">
        <v>120</v>
      </c>
      <c r="BE293" s="218">
        <f>IF(N293="základní",J293,0)</f>
        <v>0</v>
      </c>
      <c r="BF293" s="218">
        <f>IF(N293="snížená",J293,0)</f>
        <v>0</v>
      </c>
      <c r="BG293" s="218">
        <f>IF(N293="zákl. přenesená",J293,0)</f>
        <v>0</v>
      </c>
      <c r="BH293" s="218">
        <f>IF(N293="sníž. přenesená",J293,0)</f>
        <v>0</v>
      </c>
      <c r="BI293" s="218">
        <f>IF(N293="nulová",J293,0)</f>
        <v>0</v>
      </c>
      <c r="BJ293" s="18" t="s">
        <v>77</v>
      </c>
      <c r="BK293" s="218">
        <f>ROUND(I293*H293,2)</f>
        <v>0</v>
      </c>
      <c r="BL293" s="18" t="s">
        <v>271</v>
      </c>
      <c r="BM293" s="217" t="s">
        <v>882</v>
      </c>
    </row>
    <row r="294" s="2" customFormat="1">
      <c r="A294" s="39"/>
      <c r="B294" s="40"/>
      <c r="C294" s="41"/>
      <c r="D294" s="231" t="s">
        <v>193</v>
      </c>
      <c r="E294" s="41"/>
      <c r="F294" s="232" t="s">
        <v>883</v>
      </c>
      <c r="G294" s="41"/>
      <c r="H294" s="41"/>
      <c r="I294" s="233"/>
      <c r="J294" s="41"/>
      <c r="K294" s="41"/>
      <c r="L294" s="45"/>
      <c r="M294" s="234"/>
      <c r="N294" s="235"/>
      <c r="O294" s="85"/>
      <c r="P294" s="85"/>
      <c r="Q294" s="85"/>
      <c r="R294" s="85"/>
      <c r="S294" s="85"/>
      <c r="T294" s="86"/>
      <c r="U294" s="39"/>
      <c r="V294" s="39"/>
      <c r="W294" s="39"/>
      <c r="X294" s="39"/>
      <c r="Y294" s="39"/>
      <c r="Z294" s="39"/>
      <c r="AA294" s="39"/>
      <c r="AB294" s="39"/>
      <c r="AC294" s="39"/>
      <c r="AD294" s="39"/>
      <c r="AE294" s="39"/>
      <c r="AT294" s="18" t="s">
        <v>193</v>
      </c>
      <c r="AU294" s="18" t="s">
        <v>79</v>
      </c>
    </row>
    <row r="295" s="13" customFormat="1">
      <c r="A295" s="13"/>
      <c r="B295" s="236"/>
      <c r="C295" s="237"/>
      <c r="D295" s="238" t="s">
        <v>195</v>
      </c>
      <c r="E295" s="239" t="s">
        <v>19</v>
      </c>
      <c r="F295" s="240" t="s">
        <v>884</v>
      </c>
      <c r="G295" s="237"/>
      <c r="H295" s="241">
        <v>6.2000000000000002</v>
      </c>
      <c r="I295" s="242"/>
      <c r="J295" s="237"/>
      <c r="K295" s="237"/>
      <c r="L295" s="243"/>
      <c r="M295" s="244"/>
      <c r="N295" s="245"/>
      <c r="O295" s="245"/>
      <c r="P295" s="245"/>
      <c r="Q295" s="245"/>
      <c r="R295" s="245"/>
      <c r="S295" s="245"/>
      <c r="T295" s="246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47" t="s">
        <v>195</v>
      </c>
      <c r="AU295" s="247" t="s">
        <v>79</v>
      </c>
      <c r="AV295" s="13" t="s">
        <v>79</v>
      </c>
      <c r="AW295" s="13" t="s">
        <v>31</v>
      </c>
      <c r="AX295" s="13" t="s">
        <v>69</v>
      </c>
      <c r="AY295" s="247" t="s">
        <v>120</v>
      </c>
    </row>
    <row r="296" s="13" customFormat="1">
      <c r="A296" s="13"/>
      <c r="B296" s="236"/>
      <c r="C296" s="237"/>
      <c r="D296" s="238" t="s">
        <v>195</v>
      </c>
      <c r="E296" s="239" t="s">
        <v>19</v>
      </c>
      <c r="F296" s="240" t="s">
        <v>885</v>
      </c>
      <c r="G296" s="237"/>
      <c r="H296" s="241">
        <v>5.75</v>
      </c>
      <c r="I296" s="242"/>
      <c r="J296" s="237"/>
      <c r="K296" s="237"/>
      <c r="L296" s="243"/>
      <c r="M296" s="244"/>
      <c r="N296" s="245"/>
      <c r="O296" s="245"/>
      <c r="P296" s="245"/>
      <c r="Q296" s="245"/>
      <c r="R296" s="245"/>
      <c r="S296" s="245"/>
      <c r="T296" s="246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47" t="s">
        <v>195</v>
      </c>
      <c r="AU296" s="247" t="s">
        <v>79</v>
      </c>
      <c r="AV296" s="13" t="s">
        <v>79</v>
      </c>
      <c r="AW296" s="13" t="s">
        <v>31</v>
      </c>
      <c r="AX296" s="13" t="s">
        <v>69</v>
      </c>
      <c r="AY296" s="247" t="s">
        <v>120</v>
      </c>
    </row>
    <row r="297" s="14" customFormat="1">
      <c r="A297" s="14"/>
      <c r="B297" s="251"/>
      <c r="C297" s="252"/>
      <c r="D297" s="238" t="s">
        <v>195</v>
      </c>
      <c r="E297" s="253" t="s">
        <v>19</v>
      </c>
      <c r="F297" s="254" t="s">
        <v>347</v>
      </c>
      <c r="G297" s="252"/>
      <c r="H297" s="255">
        <v>11.949999999999999</v>
      </c>
      <c r="I297" s="256"/>
      <c r="J297" s="252"/>
      <c r="K297" s="252"/>
      <c r="L297" s="257"/>
      <c r="M297" s="258"/>
      <c r="N297" s="259"/>
      <c r="O297" s="259"/>
      <c r="P297" s="259"/>
      <c r="Q297" s="259"/>
      <c r="R297" s="259"/>
      <c r="S297" s="259"/>
      <c r="T297" s="260"/>
      <c r="U297" s="14"/>
      <c r="V297" s="14"/>
      <c r="W297" s="14"/>
      <c r="X297" s="14"/>
      <c r="Y297" s="14"/>
      <c r="Z297" s="14"/>
      <c r="AA297" s="14"/>
      <c r="AB297" s="14"/>
      <c r="AC297" s="14"/>
      <c r="AD297" s="14"/>
      <c r="AE297" s="14"/>
      <c r="AT297" s="261" t="s">
        <v>195</v>
      </c>
      <c r="AU297" s="261" t="s">
        <v>79</v>
      </c>
      <c r="AV297" s="14" t="s">
        <v>119</v>
      </c>
      <c r="AW297" s="14" t="s">
        <v>31</v>
      </c>
      <c r="AX297" s="14" t="s">
        <v>77</v>
      </c>
      <c r="AY297" s="261" t="s">
        <v>120</v>
      </c>
    </row>
    <row r="298" s="2" customFormat="1" ht="24.15" customHeight="1">
      <c r="A298" s="39"/>
      <c r="B298" s="40"/>
      <c r="C298" s="206" t="s">
        <v>572</v>
      </c>
      <c r="D298" s="206" t="s">
        <v>121</v>
      </c>
      <c r="E298" s="207" t="s">
        <v>886</v>
      </c>
      <c r="F298" s="208" t="s">
        <v>887</v>
      </c>
      <c r="G298" s="209" t="s">
        <v>582</v>
      </c>
      <c r="H298" s="210">
        <v>20.800000000000001</v>
      </c>
      <c r="I298" s="211"/>
      <c r="J298" s="212">
        <f>ROUND(I298*H298,2)</f>
        <v>0</v>
      </c>
      <c r="K298" s="208" t="s">
        <v>191</v>
      </c>
      <c r="L298" s="45"/>
      <c r="M298" s="213" t="s">
        <v>19</v>
      </c>
      <c r="N298" s="214" t="s">
        <v>40</v>
      </c>
      <c r="O298" s="85"/>
      <c r="P298" s="215">
        <f>O298*H298</f>
        <v>0</v>
      </c>
      <c r="Q298" s="215">
        <v>6.0000000000000002E-05</v>
      </c>
      <c r="R298" s="215">
        <f>Q298*H298</f>
        <v>0.001248</v>
      </c>
      <c r="S298" s="215">
        <v>0</v>
      </c>
      <c r="T298" s="216">
        <f>S298*H298</f>
        <v>0</v>
      </c>
      <c r="U298" s="39"/>
      <c r="V298" s="39"/>
      <c r="W298" s="39"/>
      <c r="X298" s="39"/>
      <c r="Y298" s="39"/>
      <c r="Z298" s="39"/>
      <c r="AA298" s="39"/>
      <c r="AB298" s="39"/>
      <c r="AC298" s="39"/>
      <c r="AD298" s="39"/>
      <c r="AE298" s="39"/>
      <c r="AR298" s="217" t="s">
        <v>271</v>
      </c>
      <c r="AT298" s="217" t="s">
        <v>121</v>
      </c>
      <c r="AU298" s="217" t="s">
        <v>79</v>
      </c>
      <c r="AY298" s="18" t="s">
        <v>120</v>
      </c>
      <c r="BE298" s="218">
        <f>IF(N298="základní",J298,0)</f>
        <v>0</v>
      </c>
      <c r="BF298" s="218">
        <f>IF(N298="snížená",J298,0)</f>
        <v>0</v>
      </c>
      <c r="BG298" s="218">
        <f>IF(N298="zákl. přenesená",J298,0)</f>
        <v>0</v>
      </c>
      <c r="BH298" s="218">
        <f>IF(N298="sníž. přenesená",J298,0)</f>
        <v>0</v>
      </c>
      <c r="BI298" s="218">
        <f>IF(N298="nulová",J298,0)</f>
        <v>0</v>
      </c>
      <c r="BJ298" s="18" t="s">
        <v>77</v>
      </c>
      <c r="BK298" s="218">
        <f>ROUND(I298*H298,2)</f>
        <v>0</v>
      </c>
      <c r="BL298" s="18" t="s">
        <v>271</v>
      </c>
      <c r="BM298" s="217" t="s">
        <v>888</v>
      </c>
    </row>
    <row r="299" s="2" customFormat="1">
      <c r="A299" s="39"/>
      <c r="B299" s="40"/>
      <c r="C299" s="41"/>
      <c r="D299" s="231" t="s">
        <v>193</v>
      </c>
      <c r="E299" s="41"/>
      <c r="F299" s="232" t="s">
        <v>889</v>
      </c>
      <c r="G299" s="41"/>
      <c r="H299" s="41"/>
      <c r="I299" s="233"/>
      <c r="J299" s="41"/>
      <c r="K299" s="41"/>
      <c r="L299" s="45"/>
      <c r="M299" s="234"/>
      <c r="N299" s="235"/>
      <c r="O299" s="85"/>
      <c r="P299" s="85"/>
      <c r="Q299" s="85"/>
      <c r="R299" s="85"/>
      <c r="S299" s="85"/>
      <c r="T299" s="86"/>
      <c r="U299" s="39"/>
      <c r="V299" s="39"/>
      <c r="W299" s="39"/>
      <c r="X299" s="39"/>
      <c r="Y299" s="39"/>
      <c r="Z299" s="39"/>
      <c r="AA299" s="39"/>
      <c r="AB299" s="39"/>
      <c r="AC299" s="39"/>
      <c r="AD299" s="39"/>
      <c r="AE299" s="39"/>
      <c r="AT299" s="18" t="s">
        <v>193</v>
      </c>
      <c r="AU299" s="18" t="s">
        <v>79</v>
      </c>
    </row>
    <row r="300" s="13" customFormat="1">
      <c r="A300" s="13"/>
      <c r="B300" s="236"/>
      <c r="C300" s="237"/>
      <c r="D300" s="238" t="s">
        <v>195</v>
      </c>
      <c r="E300" s="239" t="s">
        <v>19</v>
      </c>
      <c r="F300" s="240" t="s">
        <v>890</v>
      </c>
      <c r="G300" s="237"/>
      <c r="H300" s="241">
        <v>20.800000000000001</v>
      </c>
      <c r="I300" s="242"/>
      <c r="J300" s="237"/>
      <c r="K300" s="237"/>
      <c r="L300" s="243"/>
      <c r="M300" s="244"/>
      <c r="N300" s="245"/>
      <c r="O300" s="245"/>
      <c r="P300" s="245"/>
      <c r="Q300" s="245"/>
      <c r="R300" s="245"/>
      <c r="S300" s="245"/>
      <c r="T300" s="246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47" t="s">
        <v>195</v>
      </c>
      <c r="AU300" s="247" t="s">
        <v>79</v>
      </c>
      <c r="AV300" s="13" t="s">
        <v>79</v>
      </c>
      <c r="AW300" s="13" t="s">
        <v>31</v>
      </c>
      <c r="AX300" s="13" t="s">
        <v>77</v>
      </c>
      <c r="AY300" s="247" t="s">
        <v>120</v>
      </c>
    </row>
    <row r="301" s="2" customFormat="1" ht="16.5" customHeight="1">
      <c r="A301" s="39"/>
      <c r="B301" s="40"/>
      <c r="C301" s="206" t="s">
        <v>579</v>
      </c>
      <c r="D301" s="206" t="s">
        <v>121</v>
      </c>
      <c r="E301" s="207" t="s">
        <v>891</v>
      </c>
      <c r="F301" s="208" t="s">
        <v>892</v>
      </c>
      <c r="G301" s="209" t="s">
        <v>492</v>
      </c>
      <c r="H301" s="210">
        <v>129.22200000000001</v>
      </c>
      <c r="I301" s="211"/>
      <c r="J301" s="212">
        <f>ROUND(I301*H301,2)</f>
        <v>0</v>
      </c>
      <c r="K301" s="208" t="s">
        <v>191</v>
      </c>
      <c r="L301" s="45"/>
      <c r="M301" s="213" t="s">
        <v>19</v>
      </c>
      <c r="N301" s="214" t="s">
        <v>40</v>
      </c>
      <c r="O301" s="85"/>
      <c r="P301" s="215">
        <f>O301*H301</f>
        <v>0</v>
      </c>
      <c r="Q301" s="215">
        <v>6.0000000000000002E-05</v>
      </c>
      <c r="R301" s="215">
        <f>Q301*H301</f>
        <v>0.007753320000000001</v>
      </c>
      <c r="S301" s="215">
        <v>0</v>
      </c>
      <c r="T301" s="216">
        <f>S301*H301</f>
        <v>0</v>
      </c>
      <c r="U301" s="39"/>
      <c r="V301" s="39"/>
      <c r="W301" s="39"/>
      <c r="X301" s="39"/>
      <c r="Y301" s="39"/>
      <c r="Z301" s="39"/>
      <c r="AA301" s="39"/>
      <c r="AB301" s="39"/>
      <c r="AC301" s="39"/>
      <c r="AD301" s="39"/>
      <c r="AE301" s="39"/>
      <c r="AR301" s="217" t="s">
        <v>271</v>
      </c>
      <c r="AT301" s="217" t="s">
        <v>121</v>
      </c>
      <c r="AU301" s="217" t="s">
        <v>79</v>
      </c>
      <c r="AY301" s="18" t="s">
        <v>120</v>
      </c>
      <c r="BE301" s="218">
        <f>IF(N301="základní",J301,0)</f>
        <v>0</v>
      </c>
      <c r="BF301" s="218">
        <f>IF(N301="snížená",J301,0)</f>
        <v>0</v>
      </c>
      <c r="BG301" s="218">
        <f>IF(N301="zákl. přenesená",J301,0)</f>
        <v>0</v>
      </c>
      <c r="BH301" s="218">
        <f>IF(N301="sníž. přenesená",J301,0)</f>
        <v>0</v>
      </c>
      <c r="BI301" s="218">
        <f>IF(N301="nulová",J301,0)</f>
        <v>0</v>
      </c>
      <c r="BJ301" s="18" t="s">
        <v>77</v>
      </c>
      <c r="BK301" s="218">
        <f>ROUND(I301*H301,2)</f>
        <v>0</v>
      </c>
      <c r="BL301" s="18" t="s">
        <v>271</v>
      </c>
      <c r="BM301" s="217" t="s">
        <v>893</v>
      </c>
    </row>
    <row r="302" s="2" customFormat="1">
      <c r="A302" s="39"/>
      <c r="B302" s="40"/>
      <c r="C302" s="41"/>
      <c r="D302" s="231" t="s">
        <v>193</v>
      </c>
      <c r="E302" s="41"/>
      <c r="F302" s="232" t="s">
        <v>894</v>
      </c>
      <c r="G302" s="41"/>
      <c r="H302" s="41"/>
      <c r="I302" s="233"/>
      <c r="J302" s="41"/>
      <c r="K302" s="41"/>
      <c r="L302" s="45"/>
      <c r="M302" s="234"/>
      <c r="N302" s="235"/>
      <c r="O302" s="85"/>
      <c r="P302" s="85"/>
      <c r="Q302" s="85"/>
      <c r="R302" s="85"/>
      <c r="S302" s="85"/>
      <c r="T302" s="86"/>
      <c r="U302" s="39"/>
      <c r="V302" s="39"/>
      <c r="W302" s="39"/>
      <c r="X302" s="39"/>
      <c r="Y302" s="39"/>
      <c r="Z302" s="39"/>
      <c r="AA302" s="39"/>
      <c r="AB302" s="39"/>
      <c r="AC302" s="39"/>
      <c r="AD302" s="39"/>
      <c r="AE302" s="39"/>
      <c r="AT302" s="18" t="s">
        <v>193</v>
      </c>
      <c r="AU302" s="18" t="s">
        <v>79</v>
      </c>
    </row>
    <row r="303" s="13" customFormat="1">
      <c r="A303" s="13"/>
      <c r="B303" s="236"/>
      <c r="C303" s="237"/>
      <c r="D303" s="238" t="s">
        <v>195</v>
      </c>
      <c r="E303" s="239" t="s">
        <v>19</v>
      </c>
      <c r="F303" s="240" t="s">
        <v>895</v>
      </c>
      <c r="G303" s="237"/>
      <c r="H303" s="241">
        <v>17.146000000000001</v>
      </c>
      <c r="I303" s="242"/>
      <c r="J303" s="237"/>
      <c r="K303" s="237"/>
      <c r="L303" s="243"/>
      <c r="M303" s="244"/>
      <c r="N303" s="245"/>
      <c r="O303" s="245"/>
      <c r="P303" s="245"/>
      <c r="Q303" s="245"/>
      <c r="R303" s="245"/>
      <c r="S303" s="245"/>
      <c r="T303" s="246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47" t="s">
        <v>195</v>
      </c>
      <c r="AU303" s="247" t="s">
        <v>79</v>
      </c>
      <c r="AV303" s="13" t="s">
        <v>79</v>
      </c>
      <c r="AW303" s="13" t="s">
        <v>31</v>
      </c>
      <c r="AX303" s="13" t="s">
        <v>69</v>
      </c>
      <c r="AY303" s="247" t="s">
        <v>120</v>
      </c>
    </row>
    <row r="304" s="13" customFormat="1">
      <c r="A304" s="13"/>
      <c r="B304" s="236"/>
      <c r="C304" s="237"/>
      <c r="D304" s="238" t="s">
        <v>195</v>
      </c>
      <c r="E304" s="239" t="s">
        <v>19</v>
      </c>
      <c r="F304" s="240" t="s">
        <v>896</v>
      </c>
      <c r="G304" s="237"/>
      <c r="H304" s="241">
        <v>112.07599999999999</v>
      </c>
      <c r="I304" s="242"/>
      <c r="J304" s="237"/>
      <c r="K304" s="237"/>
      <c r="L304" s="243"/>
      <c r="M304" s="244"/>
      <c r="N304" s="245"/>
      <c r="O304" s="245"/>
      <c r="P304" s="245"/>
      <c r="Q304" s="245"/>
      <c r="R304" s="245"/>
      <c r="S304" s="245"/>
      <c r="T304" s="246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47" t="s">
        <v>195</v>
      </c>
      <c r="AU304" s="247" t="s">
        <v>79</v>
      </c>
      <c r="AV304" s="13" t="s">
        <v>79</v>
      </c>
      <c r="AW304" s="13" t="s">
        <v>31</v>
      </c>
      <c r="AX304" s="13" t="s">
        <v>69</v>
      </c>
      <c r="AY304" s="247" t="s">
        <v>120</v>
      </c>
    </row>
    <row r="305" s="14" customFormat="1">
      <c r="A305" s="14"/>
      <c r="B305" s="251"/>
      <c r="C305" s="252"/>
      <c r="D305" s="238" t="s">
        <v>195</v>
      </c>
      <c r="E305" s="253" t="s">
        <v>19</v>
      </c>
      <c r="F305" s="254" t="s">
        <v>347</v>
      </c>
      <c r="G305" s="252"/>
      <c r="H305" s="255">
        <v>129.22199999999998</v>
      </c>
      <c r="I305" s="256"/>
      <c r="J305" s="252"/>
      <c r="K305" s="252"/>
      <c r="L305" s="257"/>
      <c r="M305" s="258"/>
      <c r="N305" s="259"/>
      <c r="O305" s="259"/>
      <c r="P305" s="259"/>
      <c r="Q305" s="259"/>
      <c r="R305" s="259"/>
      <c r="S305" s="259"/>
      <c r="T305" s="260"/>
      <c r="U305" s="14"/>
      <c r="V305" s="14"/>
      <c r="W305" s="14"/>
      <c r="X305" s="14"/>
      <c r="Y305" s="14"/>
      <c r="Z305" s="14"/>
      <c r="AA305" s="14"/>
      <c r="AB305" s="14"/>
      <c r="AC305" s="14"/>
      <c r="AD305" s="14"/>
      <c r="AE305" s="14"/>
      <c r="AT305" s="261" t="s">
        <v>195</v>
      </c>
      <c r="AU305" s="261" t="s">
        <v>79</v>
      </c>
      <c r="AV305" s="14" t="s">
        <v>119</v>
      </c>
      <c r="AW305" s="14" t="s">
        <v>31</v>
      </c>
      <c r="AX305" s="14" t="s">
        <v>77</v>
      </c>
      <c r="AY305" s="261" t="s">
        <v>120</v>
      </c>
    </row>
    <row r="306" s="2" customFormat="1" ht="16.5" customHeight="1">
      <c r="A306" s="39"/>
      <c r="B306" s="40"/>
      <c r="C306" s="206" t="s">
        <v>586</v>
      </c>
      <c r="D306" s="206" t="s">
        <v>121</v>
      </c>
      <c r="E306" s="207" t="s">
        <v>897</v>
      </c>
      <c r="F306" s="208" t="s">
        <v>898</v>
      </c>
      <c r="G306" s="209" t="s">
        <v>492</v>
      </c>
      <c r="H306" s="210">
        <v>247.71199999999999</v>
      </c>
      <c r="I306" s="211"/>
      <c r="J306" s="212">
        <f>ROUND(I306*H306,2)</f>
        <v>0</v>
      </c>
      <c r="K306" s="208" t="s">
        <v>191</v>
      </c>
      <c r="L306" s="45"/>
      <c r="M306" s="213" t="s">
        <v>19</v>
      </c>
      <c r="N306" s="214" t="s">
        <v>40</v>
      </c>
      <c r="O306" s="85"/>
      <c r="P306" s="215">
        <f>O306*H306</f>
        <v>0</v>
      </c>
      <c r="Q306" s="215">
        <v>5.0000000000000002E-05</v>
      </c>
      <c r="R306" s="215">
        <f>Q306*H306</f>
        <v>0.0123856</v>
      </c>
      <c r="S306" s="215">
        <v>0</v>
      </c>
      <c r="T306" s="216">
        <f>S306*H306</f>
        <v>0</v>
      </c>
      <c r="U306" s="39"/>
      <c r="V306" s="39"/>
      <c r="W306" s="39"/>
      <c r="X306" s="39"/>
      <c r="Y306" s="39"/>
      <c r="Z306" s="39"/>
      <c r="AA306" s="39"/>
      <c r="AB306" s="39"/>
      <c r="AC306" s="39"/>
      <c r="AD306" s="39"/>
      <c r="AE306" s="39"/>
      <c r="AR306" s="217" t="s">
        <v>271</v>
      </c>
      <c r="AT306" s="217" t="s">
        <v>121</v>
      </c>
      <c r="AU306" s="217" t="s">
        <v>79</v>
      </c>
      <c r="AY306" s="18" t="s">
        <v>120</v>
      </c>
      <c r="BE306" s="218">
        <f>IF(N306="základní",J306,0)</f>
        <v>0</v>
      </c>
      <c r="BF306" s="218">
        <f>IF(N306="snížená",J306,0)</f>
        <v>0</v>
      </c>
      <c r="BG306" s="218">
        <f>IF(N306="zákl. přenesená",J306,0)</f>
        <v>0</v>
      </c>
      <c r="BH306" s="218">
        <f>IF(N306="sníž. přenesená",J306,0)</f>
        <v>0</v>
      </c>
      <c r="BI306" s="218">
        <f>IF(N306="nulová",J306,0)</f>
        <v>0</v>
      </c>
      <c r="BJ306" s="18" t="s">
        <v>77</v>
      </c>
      <c r="BK306" s="218">
        <f>ROUND(I306*H306,2)</f>
        <v>0</v>
      </c>
      <c r="BL306" s="18" t="s">
        <v>271</v>
      </c>
      <c r="BM306" s="217" t="s">
        <v>899</v>
      </c>
    </row>
    <row r="307" s="2" customFormat="1">
      <c r="A307" s="39"/>
      <c r="B307" s="40"/>
      <c r="C307" s="41"/>
      <c r="D307" s="231" t="s">
        <v>193</v>
      </c>
      <c r="E307" s="41"/>
      <c r="F307" s="232" t="s">
        <v>900</v>
      </c>
      <c r="G307" s="41"/>
      <c r="H307" s="41"/>
      <c r="I307" s="233"/>
      <c r="J307" s="41"/>
      <c r="K307" s="41"/>
      <c r="L307" s="45"/>
      <c r="M307" s="234"/>
      <c r="N307" s="235"/>
      <c r="O307" s="85"/>
      <c r="P307" s="85"/>
      <c r="Q307" s="85"/>
      <c r="R307" s="85"/>
      <c r="S307" s="85"/>
      <c r="T307" s="86"/>
      <c r="U307" s="39"/>
      <c r="V307" s="39"/>
      <c r="W307" s="39"/>
      <c r="X307" s="39"/>
      <c r="Y307" s="39"/>
      <c r="Z307" s="39"/>
      <c r="AA307" s="39"/>
      <c r="AB307" s="39"/>
      <c r="AC307" s="39"/>
      <c r="AD307" s="39"/>
      <c r="AE307" s="39"/>
      <c r="AT307" s="18" t="s">
        <v>193</v>
      </c>
      <c r="AU307" s="18" t="s">
        <v>79</v>
      </c>
    </row>
    <row r="308" s="13" customFormat="1">
      <c r="A308" s="13"/>
      <c r="B308" s="236"/>
      <c r="C308" s="237"/>
      <c r="D308" s="238" t="s">
        <v>195</v>
      </c>
      <c r="E308" s="239" t="s">
        <v>19</v>
      </c>
      <c r="F308" s="240" t="s">
        <v>901</v>
      </c>
      <c r="G308" s="237"/>
      <c r="H308" s="241">
        <v>179.197</v>
      </c>
      <c r="I308" s="242"/>
      <c r="J308" s="237"/>
      <c r="K308" s="237"/>
      <c r="L308" s="243"/>
      <c r="M308" s="244"/>
      <c r="N308" s="245"/>
      <c r="O308" s="245"/>
      <c r="P308" s="245"/>
      <c r="Q308" s="245"/>
      <c r="R308" s="245"/>
      <c r="S308" s="245"/>
      <c r="T308" s="246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47" t="s">
        <v>195</v>
      </c>
      <c r="AU308" s="247" t="s">
        <v>79</v>
      </c>
      <c r="AV308" s="13" t="s">
        <v>79</v>
      </c>
      <c r="AW308" s="13" t="s">
        <v>31</v>
      </c>
      <c r="AX308" s="13" t="s">
        <v>69</v>
      </c>
      <c r="AY308" s="247" t="s">
        <v>120</v>
      </c>
    </row>
    <row r="309" s="13" customFormat="1">
      <c r="A309" s="13"/>
      <c r="B309" s="236"/>
      <c r="C309" s="237"/>
      <c r="D309" s="238" t="s">
        <v>195</v>
      </c>
      <c r="E309" s="239" t="s">
        <v>19</v>
      </c>
      <c r="F309" s="240" t="s">
        <v>902</v>
      </c>
      <c r="G309" s="237"/>
      <c r="H309" s="241">
        <v>68.515000000000001</v>
      </c>
      <c r="I309" s="242"/>
      <c r="J309" s="237"/>
      <c r="K309" s="237"/>
      <c r="L309" s="243"/>
      <c r="M309" s="244"/>
      <c r="N309" s="245"/>
      <c r="O309" s="245"/>
      <c r="P309" s="245"/>
      <c r="Q309" s="245"/>
      <c r="R309" s="245"/>
      <c r="S309" s="245"/>
      <c r="T309" s="246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47" t="s">
        <v>195</v>
      </c>
      <c r="AU309" s="247" t="s">
        <v>79</v>
      </c>
      <c r="AV309" s="13" t="s">
        <v>79</v>
      </c>
      <c r="AW309" s="13" t="s">
        <v>31</v>
      </c>
      <c r="AX309" s="13" t="s">
        <v>69</v>
      </c>
      <c r="AY309" s="247" t="s">
        <v>120</v>
      </c>
    </row>
    <row r="310" s="14" customFormat="1">
      <c r="A310" s="14"/>
      <c r="B310" s="251"/>
      <c r="C310" s="252"/>
      <c r="D310" s="238" t="s">
        <v>195</v>
      </c>
      <c r="E310" s="253" t="s">
        <v>19</v>
      </c>
      <c r="F310" s="254" t="s">
        <v>347</v>
      </c>
      <c r="G310" s="252"/>
      <c r="H310" s="255">
        <v>247.71199999999999</v>
      </c>
      <c r="I310" s="256"/>
      <c r="J310" s="252"/>
      <c r="K310" s="252"/>
      <c r="L310" s="257"/>
      <c r="M310" s="258"/>
      <c r="N310" s="259"/>
      <c r="O310" s="259"/>
      <c r="P310" s="259"/>
      <c r="Q310" s="259"/>
      <c r="R310" s="259"/>
      <c r="S310" s="259"/>
      <c r="T310" s="260"/>
      <c r="U310" s="14"/>
      <c r="V310" s="14"/>
      <c r="W310" s="14"/>
      <c r="X310" s="14"/>
      <c r="Y310" s="14"/>
      <c r="Z310" s="14"/>
      <c r="AA310" s="14"/>
      <c r="AB310" s="14"/>
      <c r="AC310" s="14"/>
      <c r="AD310" s="14"/>
      <c r="AE310" s="14"/>
      <c r="AT310" s="261" t="s">
        <v>195</v>
      </c>
      <c r="AU310" s="261" t="s">
        <v>79</v>
      </c>
      <c r="AV310" s="14" t="s">
        <v>119</v>
      </c>
      <c r="AW310" s="14" t="s">
        <v>31</v>
      </c>
      <c r="AX310" s="14" t="s">
        <v>77</v>
      </c>
      <c r="AY310" s="261" t="s">
        <v>120</v>
      </c>
    </row>
    <row r="311" s="2" customFormat="1" ht="16.5" customHeight="1">
      <c r="A311" s="39"/>
      <c r="B311" s="40"/>
      <c r="C311" s="206" t="s">
        <v>591</v>
      </c>
      <c r="D311" s="206" t="s">
        <v>121</v>
      </c>
      <c r="E311" s="207" t="s">
        <v>903</v>
      </c>
      <c r="F311" s="208" t="s">
        <v>904</v>
      </c>
      <c r="G311" s="209" t="s">
        <v>492</v>
      </c>
      <c r="H311" s="210">
        <v>302.45999999999998</v>
      </c>
      <c r="I311" s="211"/>
      <c r="J311" s="212">
        <f>ROUND(I311*H311,2)</f>
        <v>0</v>
      </c>
      <c r="K311" s="208" t="s">
        <v>191</v>
      </c>
      <c r="L311" s="45"/>
      <c r="M311" s="213" t="s">
        <v>19</v>
      </c>
      <c r="N311" s="214" t="s">
        <v>40</v>
      </c>
      <c r="O311" s="85"/>
      <c r="P311" s="215">
        <f>O311*H311</f>
        <v>0</v>
      </c>
      <c r="Q311" s="215">
        <v>5.0000000000000002E-05</v>
      </c>
      <c r="R311" s="215">
        <f>Q311*H311</f>
        <v>0.015122999999999999</v>
      </c>
      <c r="S311" s="215">
        <v>0</v>
      </c>
      <c r="T311" s="216">
        <f>S311*H311</f>
        <v>0</v>
      </c>
      <c r="U311" s="39"/>
      <c r="V311" s="39"/>
      <c r="W311" s="39"/>
      <c r="X311" s="39"/>
      <c r="Y311" s="39"/>
      <c r="Z311" s="39"/>
      <c r="AA311" s="39"/>
      <c r="AB311" s="39"/>
      <c r="AC311" s="39"/>
      <c r="AD311" s="39"/>
      <c r="AE311" s="39"/>
      <c r="AR311" s="217" t="s">
        <v>271</v>
      </c>
      <c r="AT311" s="217" t="s">
        <v>121</v>
      </c>
      <c r="AU311" s="217" t="s">
        <v>79</v>
      </c>
      <c r="AY311" s="18" t="s">
        <v>120</v>
      </c>
      <c r="BE311" s="218">
        <f>IF(N311="základní",J311,0)</f>
        <v>0</v>
      </c>
      <c r="BF311" s="218">
        <f>IF(N311="snížená",J311,0)</f>
        <v>0</v>
      </c>
      <c r="BG311" s="218">
        <f>IF(N311="zákl. přenesená",J311,0)</f>
        <v>0</v>
      </c>
      <c r="BH311" s="218">
        <f>IF(N311="sníž. přenesená",J311,0)</f>
        <v>0</v>
      </c>
      <c r="BI311" s="218">
        <f>IF(N311="nulová",J311,0)</f>
        <v>0</v>
      </c>
      <c r="BJ311" s="18" t="s">
        <v>77</v>
      </c>
      <c r="BK311" s="218">
        <f>ROUND(I311*H311,2)</f>
        <v>0</v>
      </c>
      <c r="BL311" s="18" t="s">
        <v>271</v>
      </c>
      <c r="BM311" s="217" t="s">
        <v>905</v>
      </c>
    </row>
    <row r="312" s="2" customFormat="1">
      <c r="A312" s="39"/>
      <c r="B312" s="40"/>
      <c r="C312" s="41"/>
      <c r="D312" s="231" t="s">
        <v>193</v>
      </c>
      <c r="E312" s="41"/>
      <c r="F312" s="232" t="s">
        <v>906</v>
      </c>
      <c r="G312" s="41"/>
      <c r="H312" s="41"/>
      <c r="I312" s="233"/>
      <c r="J312" s="41"/>
      <c r="K312" s="41"/>
      <c r="L312" s="45"/>
      <c r="M312" s="234"/>
      <c r="N312" s="235"/>
      <c r="O312" s="85"/>
      <c r="P312" s="85"/>
      <c r="Q312" s="85"/>
      <c r="R312" s="85"/>
      <c r="S312" s="85"/>
      <c r="T312" s="86"/>
      <c r="U312" s="39"/>
      <c r="V312" s="39"/>
      <c r="W312" s="39"/>
      <c r="X312" s="39"/>
      <c r="Y312" s="39"/>
      <c r="Z312" s="39"/>
      <c r="AA312" s="39"/>
      <c r="AB312" s="39"/>
      <c r="AC312" s="39"/>
      <c r="AD312" s="39"/>
      <c r="AE312" s="39"/>
      <c r="AT312" s="18" t="s">
        <v>193</v>
      </c>
      <c r="AU312" s="18" t="s">
        <v>79</v>
      </c>
    </row>
    <row r="313" s="13" customFormat="1">
      <c r="A313" s="13"/>
      <c r="B313" s="236"/>
      <c r="C313" s="237"/>
      <c r="D313" s="238" t="s">
        <v>195</v>
      </c>
      <c r="E313" s="239" t="s">
        <v>19</v>
      </c>
      <c r="F313" s="240" t="s">
        <v>907</v>
      </c>
      <c r="G313" s="237"/>
      <c r="H313" s="241">
        <v>71.709999999999994</v>
      </c>
      <c r="I313" s="242"/>
      <c r="J313" s="237"/>
      <c r="K313" s="237"/>
      <c r="L313" s="243"/>
      <c r="M313" s="244"/>
      <c r="N313" s="245"/>
      <c r="O313" s="245"/>
      <c r="P313" s="245"/>
      <c r="Q313" s="245"/>
      <c r="R313" s="245"/>
      <c r="S313" s="245"/>
      <c r="T313" s="246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47" t="s">
        <v>195</v>
      </c>
      <c r="AU313" s="247" t="s">
        <v>79</v>
      </c>
      <c r="AV313" s="13" t="s">
        <v>79</v>
      </c>
      <c r="AW313" s="13" t="s">
        <v>31</v>
      </c>
      <c r="AX313" s="13" t="s">
        <v>69</v>
      </c>
      <c r="AY313" s="247" t="s">
        <v>120</v>
      </c>
    </row>
    <row r="314" s="13" customFormat="1">
      <c r="A314" s="13"/>
      <c r="B314" s="236"/>
      <c r="C314" s="237"/>
      <c r="D314" s="238" t="s">
        <v>195</v>
      </c>
      <c r="E314" s="239" t="s">
        <v>19</v>
      </c>
      <c r="F314" s="240" t="s">
        <v>908</v>
      </c>
      <c r="G314" s="237"/>
      <c r="H314" s="241">
        <v>230.75</v>
      </c>
      <c r="I314" s="242"/>
      <c r="J314" s="237"/>
      <c r="K314" s="237"/>
      <c r="L314" s="243"/>
      <c r="M314" s="244"/>
      <c r="N314" s="245"/>
      <c r="O314" s="245"/>
      <c r="P314" s="245"/>
      <c r="Q314" s="245"/>
      <c r="R314" s="245"/>
      <c r="S314" s="245"/>
      <c r="T314" s="246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47" t="s">
        <v>195</v>
      </c>
      <c r="AU314" s="247" t="s">
        <v>79</v>
      </c>
      <c r="AV314" s="13" t="s">
        <v>79</v>
      </c>
      <c r="AW314" s="13" t="s">
        <v>31</v>
      </c>
      <c r="AX314" s="13" t="s">
        <v>69</v>
      </c>
      <c r="AY314" s="247" t="s">
        <v>120</v>
      </c>
    </row>
    <row r="315" s="14" customFormat="1">
      <c r="A315" s="14"/>
      <c r="B315" s="251"/>
      <c r="C315" s="252"/>
      <c r="D315" s="238" t="s">
        <v>195</v>
      </c>
      <c r="E315" s="253" t="s">
        <v>19</v>
      </c>
      <c r="F315" s="254" t="s">
        <v>347</v>
      </c>
      <c r="G315" s="252"/>
      <c r="H315" s="255">
        <v>302.45999999999998</v>
      </c>
      <c r="I315" s="256"/>
      <c r="J315" s="252"/>
      <c r="K315" s="252"/>
      <c r="L315" s="257"/>
      <c r="M315" s="258"/>
      <c r="N315" s="259"/>
      <c r="O315" s="259"/>
      <c r="P315" s="259"/>
      <c r="Q315" s="259"/>
      <c r="R315" s="259"/>
      <c r="S315" s="259"/>
      <c r="T315" s="260"/>
      <c r="U315" s="14"/>
      <c r="V315" s="14"/>
      <c r="W315" s="14"/>
      <c r="X315" s="14"/>
      <c r="Y315" s="14"/>
      <c r="Z315" s="14"/>
      <c r="AA315" s="14"/>
      <c r="AB315" s="14"/>
      <c r="AC315" s="14"/>
      <c r="AD315" s="14"/>
      <c r="AE315" s="14"/>
      <c r="AT315" s="261" t="s">
        <v>195</v>
      </c>
      <c r="AU315" s="261" t="s">
        <v>79</v>
      </c>
      <c r="AV315" s="14" t="s">
        <v>119</v>
      </c>
      <c r="AW315" s="14" t="s">
        <v>31</v>
      </c>
      <c r="AX315" s="14" t="s">
        <v>77</v>
      </c>
      <c r="AY315" s="261" t="s">
        <v>120</v>
      </c>
    </row>
    <row r="316" s="2" customFormat="1" ht="16.5" customHeight="1">
      <c r="A316" s="39"/>
      <c r="B316" s="40"/>
      <c r="C316" s="206" t="s">
        <v>597</v>
      </c>
      <c r="D316" s="206" t="s">
        <v>121</v>
      </c>
      <c r="E316" s="207" t="s">
        <v>909</v>
      </c>
      <c r="F316" s="208" t="s">
        <v>910</v>
      </c>
      <c r="G316" s="209" t="s">
        <v>492</v>
      </c>
      <c r="H316" s="210">
        <v>568</v>
      </c>
      <c r="I316" s="211"/>
      <c r="J316" s="212">
        <f>ROUND(I316*H316,2)</f>
        <v>0</v>
      </c>
      <c r="K316" s="208" t="s">
        <v>191</v>
      </c>
      <c r="L316" s="45"/>
      <c r="M316" s="213" t="s">
        <v>19</v>
      </c>
      <c r="N316" s="214" t="s">
        <v>40</v>
      </c>
      <c r="O316" s="85"/>
      <c r="P316" s="215">
        <f>O316*H316</f>
        <v>0</v>
      </c>
      <c r="Q316" s="215">
        <v>5.0000000000000002E-05</v>
      </c>
      <c r="R316" s="215">
        <f>Q316*H316</f>
        <v>0.028400000000000002</v>
      </c>
      <c r="S316" s="215">
        <v>0</v>
      </c>
      <c r="T316" s="216">
        <f>S316*H316</f>
        <v>0</v>
      </c>
      <c r="U316" s="39"/>
      <c r="V316" s="39"/>
      <c r="W316" s="39"/>
      <c r="X316" s="39"/>
      <c r="Y316" s="39"/>
      <c r="Z316" s="39"/>
      <c r="AA316" s="39"/>
      <c r="AB316" s="39"/>
      <c r="AC316" s="39"/>
      <c r="AD316" s="39"/>
      <c r="AE316" s="39"/>
      <c r="AR316" s="217" t="s">
        <v>271</v>
      </c>
      <c r="AT316" s="217" t="s">
        <v>121</v>
      </c>
      <c r="AU316" s="217" t="s">
        <v>79</v>
      </c>
      <c r="AY316" s="18" t="s">
        <v>120</v>
      </c>
      <c r="BE316" s="218">
        <f>IF(N316="základní",J316,0)</f>
        <v>0</v>
      </c>
      <c r="BF316" s="218">
        <f>IF(N316="snížená",J316,0)</f>
        <v>0</v>
      </c>
      <c r="BG316" s="218">
        <f>IF(N316="zákl. přenesená",J316,0)</f>
        <v>0</v>
      </c>
      <c r="BH316" s="218">
        <f>IF(N316="sníž. přenesená",J316,0)</f>
        <v>0</v>
      </c>
      <c r="BI316" s="218">
        <f>IF(N316="nulová",J316,0)</f>
        <v>0</v>
      </c>
      <c r="BJ316" s="18" t="s">
        <v>77</v>
      </c>
      <c r="BK316" s="218">
        <f>ROUND(I316*H316,2)</f>
        <v>0</v>
      </c>
      <c r="BL316" s="18" t="s">
        <v>271</v>
      </c>
      <c r="BM316" s="217" t="s">
        <v>911</v>
      </c>
    </row>
    <row r="317" s="2" customFormat="1">
      <c r="A317" s="39"/>
      <c r="B317" s="40"/>
      <c r="C317" s="41"/>
      <c r="D317" s="231" t="s">
        <v>193</v>
      </c>
      <c r="E317" s="41"/>
      <c r="F317" s="232" t="s">
        <v>912</v>
      </c>
      <c r="G317" s="41"/>
      <c r="H317" s="41"/>
      <c r="I317" s="233"/>
      <c r="J317" s="41"/>
      <c r="K317" s="41"/>
      <c r="L317" s="45"/>
      <c r="M317" s="234"/>
      <c r="N317" s="235"/>
      <c r="O317" s="85"/>
      <c r="P317" s="85"/>
      <c r="Q317" s="85"/>
      <c r="R317" s="85"/>
      <c r="S317" s="85"/>
      <c r="T317" s="86"/>
      <c r="U317" s="39"/>
      <c r="V317" s="39"/>
      <c r="W317" s="39"/>
      <c r="X317" s="39"/>
      <c r="Y317" s="39"/>
      <c r="Z317" s="39"/>
      <c r="AA317" s="39"/>
      <c r="AB317" s="39"/>
      <c r="AC317" s="39"/>
      <c r="AD317" s="39"/>
      <c r="AE317" s="39"/>
      <c r="AT317" s="18" t="s">
        <v>193</v>
      </c>
      <c r="AU317" s="18" t="s">
        <v>79</v>
      </c>
    </row>
    <row r="318" s="13" customFormat="1">
      <c r="A318" s="13"/>
      <c r="B318" s="236"/>
      <c r="C318" s="237"/>
      <c r="D318" s="238" t="s">
        <v>195</v>
      </c>
      <c r="E318" s="239" t="s">
        <v>19</v>
      </c>
      <c r="F318" s="240" t="s">
        <v>913</v>
      </c>
      <c r="G318" s="237"/>
      <c r="H318" s="241">
        <v>568</v>
      </c>
      <c r="I318" s="242"/>
      <c r="J318" s="237"/>
      <c r="K318" s="237"/>
      <c r="L318" s="243"/>
      <c r="M318" s="244"/>
      <c r="N318" s="245"/>
      <c r="O318" s="245"/>
      <c r="P318" s="245"/>
      <c r="Q318" s="245"/>
      <c r="R318" s="245"/>
      <c r="S318" s="245"/>
      <c r="T318" s="246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47" t="s">
        <v>195</v>
      </c>
      <c r="AU318" s="247" t="s">
        <v>79</v>
      </c>
      <c r="AV318" s="13" t="s">
        <v>79</v>
      </c>
      <c r="AW318" s="13" t="s">
        <v>31</v>
      </c>
      <c r="AX318" s="13" t="s">
        <v>77</v>
      </c>
      <c r="AY318" s="247" t="s">
        <v>120</v>
      </c>
    </row>
    <row r="319" s="2" customFormat="1" ht="16.5" customHeight="1">
      <c r="A319" s="39"/>
      <c r="B319" s="40"/>
      <c r="C319" s="262" t="s">
        <v>603</v>
      </c>
      <c r="D319" s="262" t="s">
        <v>489</v>
      </c>
      <c r="E319" s="263" t="s">
        <v>914</v>
      </c>
      <c r="F319" s="264" t="s">
        <v>915</v>
      </c>
      <c r="G319" s="265" t="s">
        <v>240</v>
      </c>
      <c r="H319" s="266">
        <v>0.17899999999999999</v>
      </c>
      <c r="I319" s="267"/>
      <c r="J319" s="268">
        <f>ROUND(I319*H319,2)</f>
        <v>0</v>
      </c>
      <c r="K319" s="264" t="s">
        <v>191</v>
      </c>
      <c r="L319" s="269"/>
      <c r="M319" s="270" t="s">
        <v>19</v>
      </c>
      <c r="N319" s="271" t="s">
        <v>40</v>
      </c>
      <c r="O319" s="85"/>
      <c r="P319" s="215">
        <f>O319*H319</f>
        <v>0</v>
      </c>
      <c r="Q319" s="215">
        <v>1</v>
      </c>
      <c r="R319" s="215">
        <f>Q319*H319</f>
        <v>0.17899999999999999</v>
      </c>
      <c r="S319" s="215">
        <v>0</v>
      </c>
      <c r="T319" s="216">
        <f>S319*H319</f>
        <v>0</v>
      </c>
      <c r="U319" s="39"/>
      <c r="V319" s="39"/>
      <c r="W319" s="39"/>
      <c r="X319" s="39"/>
      <c r="Y319" s="39"/>
      <c r="Z319" s="39"/>
      <c r="AA319" s="39"/>
      <c r="AB319" s="39"/>
      <c r="AC319" s="39"/>
      <c r="AD319" s="39"/>
      <c r="AE319" s="39"/>
      <c r="AR319" s="217" t="s">
        <v>442</v>
      </c>
      <c r="AT319" s="217" t="s">
        <v>489</v>
      </c>
      <c r="AU319" s="217" t="s">
        <v>79</v>
      </c>
      <c r="AY319" s="18" t="s">
        <v>120</v>
      </c>
      <c r="BE319" s="218">
        <f>IF(N319="základní",J319,0)</f>
        <v>0</v>
      </c>
      <c r="BF319" s="218">
        <f>IF(N319="snížená",J319,0)</f>
        <v>0</v>
      </c>
      <c r="BG319" s="218">
        <f>IF(N319="zákl. přenesená",J319,0)</f>
        <v>0</v>
      </c>
      <c r="BH319" s="218">
        <f>IF(N319="sníž. přenesená",J319,0)</f>
        <v>0</v>
      </c>
      <c r="BI319" s="218">
        <f>IF(N319="nulová",J319,0)</f>
        <v>0</v>
      </c>
      <c r="BJ319" s="18" t="s">
        <v>77</v>
      </c>
      <c r="BK319" s="218">
        <f>ROUND(I319*H319,2)</f>
        <v>0</v>
      </c>
      <c r="BL319" s="18" t="s">
        <v>271</v>
      </c>
      <c r="BM319" s="217" t="s">
        <v>916</v>
      </c>
    </row>
    <row r="320" s="13" customFormat="1">
      <c r="A320" s="13"/>
      <c r="B320" s="236"/>
      <c r="C320" s="237"/>
      <c r="D320" s="238" t="s">
        <v>195</v>
      </c>
      <c r="E320" s="239" t="s">
        <v>19</v>
      </c>
      <c r="F320" s="240" t="s">
        <v>917</v>
      </c>
      <c r="G320" s="237"/>
      <c r="H320" s="241">
        <v>0.17899999999999999</v>
      </c>
      <c r="I320" s="242"/>
      <c r="J320" s="237"/>
      <c r="K320" s="237"/>
      <c r="L320" s="243"/>
      <c r="M320" s="244"/>
      <c r="N320" s="245"/>
      <c r="O320" s="245"/>
      <c r="P320" s="245"/>
      <c r="Q320" s="245"/>
      <c r="R320" s="245"/>
      <c r="S320" s="245"/>
      <c r="T320" s="246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247" t="s">
        <v>195</v>
      </c>
      <c r="AU320" s="247" t="s">
        <v>79</v>
      </c>
      <c r="AV320" s="13" t="s">
        <v>79</v>
      </c>
      <c r="AW320" s="13" t="s">
        <v>31</v>
      </c>
      <c r="AX320" s="13" t="s">
        <v>77</v>
      </c>
      <c r="AY320" s="247" t="s">
        <v>120</v>
      </c>
    </row>
    <row r="321" s="2" customFormat="1" ht="16.5" customHeight="1">
      <c r="A321" s="39"/>
      <c r="B321" s="40"/>
      <c r="C321" s="262" t="s">
        <v>605</v>
      </c>
      <c r="D321" s="262" t="s">
        <v>489</v>
      </c>
      <c r="E321" s="263" t="s">
        <v>918</v>
      </c>
      <c r="F321" s="264" t="s">
        <v>919</v>
      </c>
      <c r="G321" s="265" t="s">
        <v>240</v>
      </c>
      <c r="H321" s="266">
        <v>0.042000000000000003</v>
      </c>
      <c r="I321" s="267"/>
      <c r="J321" s="268">
        <f>ROUND(I321*H321,2)</f>
        <v>0</v>
      </c>
      <c r="K321" s="264" t="s">
        <v>191</v>
      </c>
      <c r="L321" s="269"/>
      <c r="M321" s="270" t="s">
        <v>19</v>
      </c>
      <c r="N321" s="271" t="s">
        <v>40</v>
      </c>
      <c r="O321" s="85"/>
      <c r="P321" s="215">
        <f>O321*H321</f>
        <v>0</v>
      </c>
      <c r="Q321" s="215">
        <v>1</v>
      </c>
      <c r="R321" s="215">
        <f>Q321*H321</f>
        <v>0.042000000000000003</v>
      </c>
      <c r="S321" s="215">
        <v>0</v>
      </c>
      <c r="T321" s="216">
        <f>S321*H321</f>
        <v>0</v>
      </c>
      <c r="U321" s="39"/>
      <c r="V321" s="39"/>
      <c r="W321" s="39"/>
      <c r="X321" s="39"/>
      <c r="Y321" s="39"/>
      <c r="Z321" s="39"/>
      <c r="AA321" s="39"/>
      <c r="AB321" s="39"/>
      <c r="AC321" s="39"/>
      <c r="AD321" s="39"/>
      <c r="AE321" s="39"/>
      <c r="AR321" s="217" t="s">
        <v>442</v>
      </c>
      <c r="AT321" s="217" t="s">
        <v>489</v>
      </c>
      <c r="AU321" s="217" t="s">
        <v>79</v>
      </c>
      <c r="AY321" s="18" t="s">
        <v>120</v>
      </c>
      <c r="BE321" s="218">
        <f>IF(N321="základní",J321,0)</f>
        <v>0</v>
      </c>
      <c r="BF321" s="218">
        <f>IF(N321="snížená",J321,0)</f>
        <v>0</v>
      </c>
      <c r="BG321" s="218">
        <f>IF(N321="zákl. přenesená",J321,0)</f>
        <v>0</v>
      </c>
      <c r="BH321" s="218">
        <f>IF(N321="sníž. přenesená",J321,0)</f>
        <v>0</v>
      </c>
      <c r="BI321" s="218">
        <f>IF(N321="nulová",J321,0)</f>
        <v>0</v>
      </c>
      <c r="BJ321" s="18" t="s">
        <v>77</v>
      </c>
      <c r="BK321" s="218">
        <f>ROUND(I321*H321,2)</f>
        <v>0</v>
      </c>
      <c r="BL321" s="18" t="s">
        <v>271</v>
      </c>
      <c r="BM321" s="217" t="s">
        <v>920</v>
      </c>
    </row>
    <row r="322" s="13" customFormat="1">
      <c r="A322" s="13"/>
      <c r="B322" s="236"/>
      <c r="C322" s="237"/>
      <c r="D322" s="238" t="s">
        <v>195</v>
      </c>
      <c r="E322" s="239" t="s">
        <v>19</v>
      </c>
      <c r="F322" s="240" t="s">
        <v>921</v>
      </c>
      <c r="G322" s="237"/>
      <c r="H322" s="241">
        <v>0.042000000000000003</v>
      </c>
      <c r="I322" s="242"/>
      <c r="J322" s="237"/>
      <c r="K322" s="237"/>
      <c r="L322" s="243"/>
      <c r="M322" s="244"/>
      <c r="N322" s="245"/>
      <c r="O322" s="245"/>
      <c r="P322" s="245"/>
      <c r="Q322" s="245"/>
      <c r="R322" s="245"/>
      <c r="S322" s="245"/>
      <c r="T322" s="246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47" t="s">
        <v>195</v>
      </c>
      <c r="AU322" s="247" t="s">
        <v>79</v>
      </c>
      <c r="AV322" s="13" t="s">
        <v>79</v>
      </c>
      <c r="AW322" s="13" t="s">
        <v>31</v>
      </c>
      <c r="AX322" s="13" t="s">
        <v>77</v>
      </c>
      <c r="AY322" s="247" t="s">
        <v>120</v>
      </c>
    </row>
    <row r="323" s="2" customFormat="1" ht="16.5" customHeight="1">
      <c r="A323" s="39"/>
      <c r="B323" s="40"/>
      <c r="C323" s="262" t="s">
        <v>607</v>
      </c>
      <c r="D323" s="262" t="s">
        <v>489</v>
      </c>
      <c r="E323" s="263" t="s">
        <v>922</v>
      </c>
      <c r="F323" s="264" t="s">
        <v>923</v>
      </c>
      <c r="G323" s="265" t="s">
        <v>240</v>
      </c>
      <c r="H323" s="266">
        <v>0.016</v>
      </c>
      <c r="I323" s="267"/>
      <c r="J323" s="268">
        <f>ROUND(I323*H323,2)</f>
        <v>0</v>
      </c>
      <c r="K323" s="264" t="s">
        <v>191</v>
      </c>
      <c r="L323" s="269"/>
      <c r="M323" s="270" t="s">
        <v>19</v>
      </c>
      <c r="N323" s="271" t="s">
        <v>40</v>
      </c>
      <c r="O323" s="85"/>
      <c r="P323" s="215">
        <f>O323*H323</f>
        <v>0</v>
      </c>
      <c r="Q323" s="215">
        <v>1</v>
      </c>
      <c r="R323" s="215">
        <f>Q323*H323</f>
        <v>0.016</v>
      </c>
      <c r="S323" s="215">
        <v>0</v>
      </c>
      <c r="T323" s="216">
        <f>S323*H323</f>
        <v>0</v>
      </c>
      <c r="U323" s="39"/>
      <c r="V323" s="39"/>
      <c r="W323" s="39"/>
      <c r="X323" s="39"/>
      <c r="Y323" s="39"/>
      <c r="Z323" s="39"/>
      <c r="AA323" s="39"/>
      <c r="AB323" s="39"/>
      <c r="AC323" s="39"/>
      <c r="AD323" s="39"/>
      <c r="AE323" s="39"/>
      <c r="AR323" s="217" t="s">
        <v>442</v>
      </c>
      <c r="AT323" s="217" t="s">
        <v>489</v>
      </c>
      <c r="AU323" s="217" t="s">
        <v>79</v>
      </c>
      <c r="AY323" s="18" t="s">
        <v>120</v>
      </c>
      <c r="BE323" s="218">
        <f>IF(N323="základní",J323,0)</f>
        <v>0</v>
      </c>
      <c r="BF323" s="218">
        <f>IF(N323="snížená",J323,0)</f>
        <v>0</v>
      </c>
      <c r="BG323" s="218">
        <f>IF(N323="zákl. přenesená",J323,0)</f>
        <v>0</v>
      </c>
      <c r="BH323" s="218">
        <f>IF(N323="sníž. přenesená",J323,0)</f>
        <v>0</v>
      </c>
      <c r="BI323" s="218">
        <f>IF(N323="nulová",J323,0)</f>
        <v>0</v>
      </c>
      <c r="BJ323" s="18" t="s">
        <v>77</v>
      </c>
      <c r="BK323" s="218">
        <f>ROUND(I323*H323,2)</f>
        <v>0</v>
      </c>
      <c r="BL323" s="18" t="s">
        <v>271</v>
      </c>
      <c r="BM323" s="217" t="s">
        <v>924</v>
      </c>
    </row>
    <row r="324" s="13" customFormat="1">
      <c r="A324" s="13"/>
      <c r="B324" s="236"/>
      <c r="C324" s="237"/>
      <c r="D324" s="238" t="s">
        <v>195</v>
      </c>
      <c r="E324" s="239" t="s">
        <v>19</v>
      </c>
      <c r="F324" s="240" t="s">
        <v>925</v>
      </c>
      <c r="G324" s="237"/>
      <c r="H324" s="241">
        <v>0.016</v>
      </c>
      <c r="I324" s="242"/>
      <c r="J324" s="237"/>
      <c r="K324" s="237"/>
      <c r="L324" s="243"/>
      <c r="M324" s="244"/>
      <c r="N324" s="245"/>
      <c r="O324" s="245"/>
      <c r="P324" s="245"/>
      <c r="Q324" s="245"/>
      <c r="R324" s="245"/>
      <c r="S324" s="245"/>
      <c r="T324" s="246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47" t="s">
        <v>195</v>
      </c>
      <c r="AU324" s="247" t="s">
        <v>79</v>
      </c>
      <c r="AV324" s="13" t="s">
        <v>79</v>
      </c>
      <c r="AW324" s="13" t="s">
        <v>31</v>
      </c>
      <c r="AX324" s="13" t="s">
        <v>77</v>
      </c>
      <c r="AY324" s="247" t="s">
        <v>120</v>
      </c>
    </row>
    <row r="325" s="2" customFormat="1" ht="16.5" customHeight="1">
      <c r="A325" s="39"/>
      <c r="B325" s="40"/>
      <c r="C325" s="262" t="s">
        <v>609</v>
      </c>
      <c r="D325" s="262" t="s">
        <v>489</v>
      </c>
      <c r="E325" s="263" t="s">
        <v>926</v>
      </c>
      <c r="F325" s="264" t="s">
        <v>927</v>
      </c>
      <c r="G325" s="265" t="s">
        <v>300</v>
      </c>
      <c r="H325" s="266">
        <v>11</v>
      </c>
      <c r="I325" s="267"/>
      <c r="J325" s="268">
        <f>ROUND(I325*H325,2)</f>
        <v>0</v>
      </c>
      <c r="K325" s="264" t="s">
        <v>191</v>
      </c>
      <c r="L325" s="269"/>
      <c r="M325" s="270" t="s">
        <v>19</v>
      </c>
      <c r="N325" s="271" t="s">
        <v>40</v>
      </c>
      <c r="O325" s="85"/>
      <c r="P325" s="215">
        <f>O325*H325</f>
        <v>0</v>
      </c>
      <c r="Q325" s="215">
        <v>0.032000000000000001</v>
      </c>
      <c r="R325" s="215">
        <f>Q325*H325</f>
        <v>0.35199999999999998</v>
      </c>
      <c r="S325" s="215">
        <v>0</v>
      </c>
      <c r="T325" s="216">
        <f>S325*H325</f>
        <v>0</v>
      </c>
      <c r="U325" s="39"/>
      <c r="V325" s="39"/>
      <c r="W325" s="39"/>
      <c r="X325" s="39"/>
      <c r="Y325" s="39"/>
      <c r="Z325" s="39"/>
      <c r="AA325" s="39"/>
      <c r="AB325" s="39"/>
      <c r="AC325" s="39"/>
      <c r="AD325" s="39"/>
      <c r="AE325" s="39"/>
      <c r="AR325" s="217" t="s">
        <v>442</v>
      </c>
      <c r="AT325" s="217" t="s">
        <v>489</v>
      </c>
      <c r="AU325" s="217" t="s">
        <v>79</v>
      </c>
      <c r="AY325" s="18" t="s">
        <v>120</v>
      </c>
      <c r="BE325" s="218">
        <f>IF(N325="základní",J325,0)</f>
        <v>0</v>
      </c>
      <c r="BF325" s="218">
        <f>IF(N325="snížená",J325,0)</f>
        <v>0</v>
      </c>
      <c r="BG325" s="218">
        <f>IF(N325="zákl. přenesená",J325,0)</f>
        <v>0</v>
      </c>
      <c r="BH325" s="218">
        <f>IF(N325="sníž. přenesená",J325,0)</f>
        <v>0</v>
      </c>
      <c r="BI325" s="218">
        <f>IF(N325="nulová",J325,0)</f>
        <v>0</v>
      </c>
      <c r="BJ325" s="18" t="s">
        <v>77</v>
      </c>
      <c r="BK325" s="218">
        <f>ROUND(I325*H325,2)</f>
        <v>0</v>
      </c>
      <c r="BL325" s="18" t="s">
        <v>271</v>
      </c>
      <c r="BM325" s="217" t="s">
        <v>928</v>
      </c>
    </row>
    <row r="326" s="13" customFormat="1">
      <c r="A326" s="13"/>
      <c r="B326" s="236"/>
      <c r="C326" s="237"/>
      <c r="D326" s="238" t="s">
        <v>195</v>
      </c>
      <c r="E326" s="239" t="s">
        <v>19</v>
      </c>
      <c r="F326" s="240" t="s">
        <v>929</v>
      </c>
      <c r="G326" s="237"/>
      <c r="H326" s="241">
        <v>11</v>
      </c>
      <c r="I326" s="242"/>
      <c r="J326" s="237"/>
      <c r="K326" s="237"/>
      <c r="L326" s="243"/>
      <c r="M326" s="244"/>
      <c r="N326" s="245"/>
      <c r="O326" s="245"/>
      <c r="P326" s="245"/>
      <c r="Q326" s="245"/>
      <c r="R326" s="245"/>
      <c r="S326" s="245"/>
      <c r="T326" s="246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247" t="s">
        <v>195</v>
      </c>
      <c r="AU326" s="247" t="s">
        <v>79</v>
      </c>
      <c r="AV326" s="13" t="s">
        <v>79</v>
      </c>
      <c r="AW326" s="13" t="s">
        <v>31</v>
      </c>
      <c r="AX326" s="13" t="s">
        <v>77</v>
      </c>
      <c r="AY326" s="247" t="s">
        <v>120</v>
      </c>
    </row>
    <row r="327" s="2" customFormat="1" ht="16.5" customHeight="1">
      <c r="A327" s="39"/>
      <c r="B327" s="40"/>
      <c r="C327" s="262" t="s">
        <v>611</v>
      </c>
      <c r="D327" s="262" t="s">
        <v>489</v>
      </c>
      <c r="E327" s="263" t="s">
        <v>930</v>
      </c>
      <c r="F327" s="264" t="s">
        <v>931</v>
      </c>
      <c r="G327" s="265" t="s">
        <v>300</v>
      </c>
      <c r="H327" s="266">
        <v>2</v>
      </c>
      <c r="I327" s="267"/>
      <c r="J327" s="268">
        <f>ROUND(I327*H327,2)</f>
        <v>0</v>
      </c>
      <c r="K327" s="264" t="s">
        <v>191</v>
      </c>
      <c r="L327" s="269"/>
      <c r="M327" s="270" t="s">
        <v>19</v>
      </c>
      <c r="N327" s="271" t="s">
        <v>40</v>
      </c>
      <c r="O327" s="85"/>
      <c r="P327" s="215">
        <f>O327*H327</f>
        <v>0</v>
      </c>
      <c r="Q327" s="215">
        <v>0.045999999999999999</v>
      </c>
      <c r="R327" s="215">
        <f>Q327*H327</f>
        <v>0.091999999999999998</v>
      </c>
      <c r="S327" s="215">
        <v>0</v>
      </c>
      <c r="T327" s="216">
        <f>S327*H327</f>
        <v>0</v>
      </c>
      <c r="U327" s="39"/>
      <c r="V327" s="39"/>
      <c r="W327" s="39"/>
      <c r="X327" s="39"/>
      <c r="Y327" s="39"/>
      <c r="Z327" s="39"/>
      <c r="AA327" s="39"/>
      <c r="AB327" s="39"/>
      <c r="AC327" s="39"/>
      <c r="AD327" s="39"/>
      <c r="AE327" s="39"/>
      <c r="AR327" s="217" t="s">
        <v>442</v>
      </c>
      <c r="AT327" s="217" t="s">
        <v>489</v>
      </c>
      <c r="AU327" s="217" t="s">
        <v>79</v>
      </c>
      <c r="AY327" s="18" t="s">
        <v>120</v>
      </c>
      <c r="BE327" s="218">
        <f>IF(N327="základní",J327,0)</f>
        <v>0</v>
      </c>
      <c r="BF327" s="218">
        <f>IF(N327="snížená",J327,0)</f>
        <v>0</v>
      </c>
      <c r="BG327" s="218">
        <f>IF(N327="zákl. přenesená",J327,0)</f>
        <v>0</v>
      </c>
      <c r="BH327" s="218">
        <f>IF(N327="sníž. přenesená",J327,0)</f>
        <v>0</v>
      </c>
      <c r="BI327" s="218">
        <f>IF(N327="nulová",J327,0)</f>
        <v>0</v>
      </c>
      <c r="BJ327" s="18" t="s">
        <v>77</v>
      </c>
      <c r="BK327" s="218">
        <f>ROUND(I327*H327,2)</f>
        <v>0</v>
      </c>
      <c r="BL327" s="18" t="s">
        <v>271</v>
      </c>
      <c r="BM327" s="217" t="s">
        <v>932</v>
      </c>
    </row>
    <row r="328" s="13" customFormat="1">
      <c r="A328" s="13"/>
      <c r="B328" s="236"/>
      <c r="C328" s="237"/>
      <c r="D328" s="238" t="s">
        <v>195</v>
      </c>
      <c r="E328" s="239" t="s">
        <v>19</v>
      </c>
      <c r="F328" s="240" t="s">
        <v>933</v>
      </c>
      <c r="G328" s="237"/>
      <c r="H328" s="241">
        <v>2</v>
      </c>
      <c r="I328" s="242"/>
      <c r="J328" s="237"/>
      <c r="K328" s="237"/>
      <c r="L328" s="243"/>
      <c r="M328" s="244"/>
      <c r="N328" s="245"/>
      <c r="O328" s="245"/>
      <c r="P328" s="245"/>
      <c r="Q328" s="245"/>
      <c r="R328" s="245"/>
      <c r="S328" s="245"/>
      <c r="T328" s="246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47" t="s">
        <v>195</v>
      </c>
      <c r="AU328" s="247" t="s">
        <v>79</v>
      </c>
      <c r="AV328" s="13" t="s">
        <v>79</v>
      </c>
      <c r="AW328" s="13" t="s">
        <v>31</v>
      </c>
      <c r="AX328" s="13" t="s">
        <v>77</v>
      </c>
      <c r="AY328" s="247" t="s">
        <v>120</v>
      </c>
    </row>
    <row r="329" s="2" customFormat="1" ht="16.5" customHeight="1">
      <c r="A329" s="39"/>
      <c r="B329" s="40"/>
      <c r="C329" s="262" t="s">
        <v>934</v>
      </c>
      <c r="D329" s="262" t="s">
        <v>489</v>
      </c>
      <c r="E329" s="263" t="s">
        <v>935</v>
      </c>
      <c r="F329" s="264" t="s">
        <v>936</v>
      </c>
      <c r="G329" s="265" t="s">
        <v>240</v>
      </c>
      <c r="H329" s="266">
        <v>0.42099999999999999</v>
      </c>
      <c r="I329" s="267"/>
      <c r="J329" s="268">
        <f>ROUND(I329*H329,2)</f>
        <v>0</v>
      </c>
      <c r="K329" s="264" t="s">
        <v>191</v>
      </c>
      <c r="L329" s="269"/>
      <c r="M329" s="270" t="s">
        <v>19</v>
      </c>
      <c r="N329" s="271" t="s">
        <v>40</v>
      </c>
      <c r="O329" s="85"/>
      <c r="P329" s="215">
        <f>O329*H329</f>
        <v>0</v>
      </c>
      <c r="Q329" s="215">
        <v>1</v>
      </c>
      <c r="R329" s="215">
        <f>Q329*H329</f>
        <v>0.42099999999999999</v>
      </c>
      <c r="S329" s="215">
        <v>0</v>
      </c>
      <c r="T329" s="216">
        <f>S329*H329</f>
        <v>0</v>
      </c>
      <c r="U329" s="39"/>
      <c r="V329" s="39"/>
      <c r="W329" s="39"/>
      <c r="X329" s="39"/>
      <c r="Y329" s="39"/>
      <c r="Z329" s="39"/>
      <c r="AA329" s="39"/>
      <c r="AB329" s="39"/>
      <c r="AC329" s="39"/>
      <c r="AD329" s="39"/>
      <c r="AE329" s="39"/>
      <c r="AR329" s="217" t="s">
        <v>442</v>
      </c>
      <c r="AT329" s="217" t="s">
        <v>489</v>
      </c>
      <c r="AU329" s="217" t="s">
        <v>79</v>
      </c>
      <c r="AY329" s="18" t="s">
        <v>120</v>
      </c>
      <c r="BE329" s="218">
        <f>IF(N329="základní",J329,0)</f>
        <v>0</v>
      </c>
      <c r="BF329" s="218">
        <f>IF(N329="snížená",J329,0)</f>
        <v>0</v>
      </c>
      <c r="BG329" s="218">
        <f>IF(N329="zákl. přenesená",J329,0)</f>
        <v>0</v>
      </c>
      <c r="BH329" s="218">
        <f>IF(N329="sníž. přenesená",J329,0)</f>
        <v>0</v>
      </c>
      <c r="BI329" s="218">
        <f>IF(N329="nulová",J329,0)</f>
        <v>0</v>
      </c>
      <c r="BJ329" s="18" t="s">
        <v>77</v>
      </c>
      <c r="BK329" s="218">
        <f>ROUND(I329*H329,2)</f>
        <v>0</v>
      </c>
      <c r="BL329" s="18" t="s">
        <v>271</v>
      </c>
      <c r="BM329" s="217" t="s">
        <v>937</v>
      </c>
    </row>
    <row r="330" s="13" customFormat="1">
      <c r="A330" s="13"/>
      <c r="B330" s="236"/>
      <c r="C330" s="237"/>
      <c r="D330" s="238" t="s">
        <v>195</v>
      </c>
      <c r="E330" s="239" t="s">
        <v>19</v>
      </c>
      <c r="F330" s="240" t="s">
        <v>938</v>
      </c>
      <c r="G330" s="237"/>
      <c r="H330" s="241">
        <v>0.42099999999999999</v>
      </c>
      <c r="I330" s="242"/>
      <c r="J330" s="237"/>
      <c r="K330" s="237"/>
      <c r="L330" s="243"/>
      <c r="M330" s="244"/>
      <c r="N330" s="245"/>
      <c r="O330" s="245"/>
      <c r="P330" s="245"/>
      <c r="Q330" s="245"/>
      <c r="R330" s="245"/>
      <c r="S330" s="245"/>
      <c r="T330" s="246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247" t="s">
        <v>195</v>
      </c>
      <c r="AU330" s="247" t="s">
        <v>79</v>
      </c>
      <c r="AV330" s="13" t="s">
        <v>79</v>
      </c>
      <c r="AW330" s="13" t="s">
        <v>31</v>
      </c>
      <c r="AX330" s="13" t="s">
        <v>77</v>
      </c>
      <c r="AY330" s="247" t="s">
        <v>120</v>
      </c>
    </row>
    <row r="331" s="2" customFormat="1" ht="16.5" customHeight="1">
      <c r="A331" s="39"/>
      <c r="B331" s="40"/>
      <c r="C331" s="262" t="s">
        <v>939</v>
      </c>
      <c r="D331" s="262" t="s">
        <v>489</v>
      </c>
      <c r="E331" s="263" t="s">
        <v>940</v>
      </c>
      <c r="F331" s="264" t="s">
        <v>941</v>
      </c>
      <c r="G331" s="265" t="s">
        <v>240</v>
      </c>
      <c r="H331" s="266">
        <v>0.106</v>
      </c>
      <c r="I331" s="267"/>
      <c r="J331" s="268">
        <f>ROUND(I331*H331,2)</f>
        <v>0</v>
      </c>
      <c r="K331" s="264" t="s">
        <v>191</v>
      </c>
      <c r="L331" s="269"/>
      <c r="M331" s="270" t="s">
        <v>19</v>
      </c>
      <c r="N331" s="271" t="s">
        <v>40</v>
      </c>
      <c r="O331" s="85"/>
      <c r="P331" s="215">
        <f>O331*H331</f>
        <v>0</v>
      </c>
      <c r="Q331" s="215">
        <v>1</v>
      </c>
      <c r="R331" s="215">
        <f>Q331*H331</f>
        <v>0.106</v>
      </c>
      <c r="S331" s="215">
        <v>0</v>
      </c>
      <c r="T331" s="216">
        <f>S331*H331</f>
        <v>0</v>
      </c>
      <c r="U331" s="39"/>
      <c r="V331" s="39"/>
      <c r="W331" s="39"/>
      <c r="X331" s="39"/>
      <c r="Y331" s="39"/>
      <c r="Z331" s="39"/>
      <c r="AA331" s="39"/>
      <c r="AB331" s="39"/>
      <c r="AC331" s="39"/>
      <c r="AD331" s="39"/>
      <c r="AE331" s="39"/>
      <c r="AR331" s="217" t="s">
        <v>442</v>
      </c>
      <c r="AT331" s="217" t="s">
        <v>489</v>
      </c>
      <c r="AU331" s="217" t="s">
        <v>79</v>
      </c>
      <c r="AY331" s="18" t="s">
        <v>120</v>
      </c>
      <c r="BE331" s="218">
        <f>IF(N331="základní",J331,0)</f>
        <v>0</v>
      </c>
      <c r="BF331" s="218">
        <f>IF(N331="snížená",J331,0)</f>
        <v>0</v>
      </c>
      <c r="BG331" s="218">
        <f>IF(N331="zákl. přenesená",J331,0)</f>
        <v>0</v>
      </c>
      <c r="BH331" s="218">
        <f>IF(N331="sníž. přenesená",J331,0)</f>
        <v>0</v>
      </c>
      <c r="BI331" s="218">
        <f>IF(N331="nulová",J331,0)</f>
        <v>0</v>
      </c>
      <c r="BJ331" s="18" t="s">
        <v>77</v>
      </c>
      <c r="BK331" s="218">
        <f>ROUND(I331*H331,2)</f>
        <v>0</v>
      </c>
      <c r="BL331" s="18" t="s">
        <v>271</v>
      </c>
      <c r="BM331" s="217" t="s">
        <v>942</v>
      </c>
    </row>
    <row r="332" s="13" customFormat="1">
      <c r="A332" s="13"/>
      <c r="B332" s="236"/>
      <c r="C332" s="237"/>
      <c r="D332" s="238" t="s">
        <v>195</v>
      </c>
      <c r="E332" s="239" t="s">
        <v>19</v>
      </c>
      <c r="F332" s="240" t="s">
        <v>943</v>
      </c>
      <c r="G332" s="237"/>
      <c r="H332" s="241">
        <v>0.017000000000000001</v>
      </c>
      <c r="I332" s="242"/>
      <c r="J332" s="237"/>
      <c r="K332" s="237"/>
      <c r="L332" s="243"/>
      <c r="M332" s="244"/>
      <c r="N332" s="245"/>
      <c r="O332" s="245"/>
      <c r="P332" s="245"/>
      <c r="Q332" s="245"/>
      <c r="R332" s="245"/>
      <c r="S332" s="245"/>
      <c r="T332" s="246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247" t="s">
        <v>195</v>
      </c>
      <c r="AU332" s="247" t="s">
        <v>79</v>
      </c>
      <c r="AV332" s="13" t="s">
        <v>79</v>
      </c>
      <c r="AW332" s="13" t="s">
        <v>31</v>
      </c>
      <c r="AX332" s="13" t="s">
        <v>69</v>
      </c>
      <c r="AY332" s="247" t="s">
        <v>120</v>
      </c>
    </row>
    <row r="333" s="13" customFormat="1">
      <c r="A333" s="13"/>
      <c r="B333" s="236"/>
      <c r="C333" s="237"/>
      <c r="D333" s="238" t="s">
        <v>195</v>
      </c>
      <c r="E333" s="239" t="s">
        <v>19</v>
      </c>
      <c r="F333" s="240" t="s">
        <v>944</v>
      </c>
      <c r="G333" s="237"/>
      <c r="H333" s="241">
        <v>0.088999999999999996</v>
      </c>
      <c r="I333" s="242"/>
      <c r="J333" s="237"/>
      <c r="K333" s="237"/>
      <c r="L333" s="243"/>
      <c r="M333" s="244"/>
      <c r="N333" s="245"/>
      <c r="O333" s="245"/>
      <c r="P333" s="245"/>
      <c r="Q333" s="245"/>
      <c r="R333" s="245"/>
      <c r="S333" s="245"/>
      <c r="T333" s="246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247" t="s">
        <v>195</v>
      </c>
      <c r="AU333" s="247" t="s">
        <v>79</v>
      </c>
      <c r="AV333" s="13" t="s">
        <v>79</v>
      </c>
      <c r="AW333" s="13" t="s">
        <v>31</v>
      </c>
      <c r="AX333" s="13" t="s">
        <v>69</v>
      </c>
      <c r="AY333" s="247" t="s">
        <v>120</v>
      </c>
    </row>
    <row r="334" s="14" customFormat="1">
      <c r="A334" s="14"/>
      <c r="B334" s="251"/>
      <c r="C334" s="252"/>
      <c r="D334" s="238" t="s">
        <v>195</v>
      </c>
      <c r="E334" s="253" t="s">
        <v>19</v>
      </c>
      <c r="F334" s="254" t="s">
        <v>347</v>
      </c>
      <c r="G334" s="252"/>
      <c r="H334" s="255">
        <v>0.106</v>
      </c>
      <c r="I334" s="256"/>
      <c r="J334" s="252"/>
      <c r="K334" s="252"/>
      <c r="L334" s="257"/>
      <c r="M334" s="258"/>
      <c r="N334" s="259"/>
      <c r="O334" s="259"/>
      <c r="P334" s="259"/>
      <c r="Q334" s="259"/>
      <c r="R334" s="259"/>
      <c r="S334" s="259"/>
      <c r="T334" s="260"/>
      <c r="U334" s="14"/>
      <c r="V334" s="14"/>
      <c r="W334" s="14"/>
      <c r="X334" s="14"/>
      <c r="Y334" s="14"/>
      <c r="Z334" s="14"/>
      <c r="AA334" s="14"/>
      <c r="AB334" s="14"/>
      <c r="AC334" s="14"/>
      <c r="AD334" s="14"/>
      <c r="AE334" s="14"/>
      <c r="AT334" s="261" t="s">
        <v>195</v>
      </c>
      <c r="AU334" s="261" t="s">
        <v>79</v>
      </c>
      <c r="AV334" s="14" t="s">
        <v>119</v>
      </c>
      <c r="AW334" s="14" t="s">
        <v>31</v>
      </c>
      <c r="AX334" s="14" t="s">
        <v>77</v>
      </c>
      <c r="AY334" s="261" t="s">
        <v>120</v>
      </c>
    </row>
    <row r="335" s="2" customFormat="1" ht="16.5" customHeight="1">
      <c r="A335" s="39"/>
      <c r="B335" s="40"/>
      <c r="C335" s="262" t="s">
        <v>945</v>
      </c>
      <c r="D335" s="262" t="s">
        <v>489</v>
      </c>
      <c r="E335" s="263" t="s">
        <v>946</v>
      </c>
      <c r="F335" s="264" t="s">
        <v>947</v>
      </c>
      <c r="G335" s="265" t="s">
        <v>240</v>
      </c>
      <c r="H335" s="266">
        <v>0.069000000000000006</v>
      </c>
      <c r="I335" s="267"/>
      <c r="J335" s="268">
        <f>ROUND(I335*H335,2)</f>
        <v>0</v>
      </c>
      <c r="K335" s="264" t="s">
        <v>191</v>
      </c>
      <c r="L335" s="269"/>
      <c r="M335" s="270" t="s">
        <v>19</v>
      </c>
      <c r="N335" s="271" t="s">
        <v>40</v>
      </c>
      <c r="O335" s="85"/>
      <c r="P335" s="215">
        <f>O335*H335</f>
        <v>0</v>
      </c>
      <c r="Q335" s="215">
        <v>1</v>
      </c>
      <c r="R335" s="215">
        <f>Q335*H335</f>
        <v>0.069000000000000006</v>
      </c>
      <c r="S335" s="215">
        <v>0</v>
      </c>
      <c r="T335" s="216">
        <f>S335*H335</f>
        <v>0</v>
      </c>
      <c r="U335" s="39"/>
      <c r="V335" s="39"/>
      <c r="W335" s="39"/>
      <c r="X335" s="39"/>
      <c r="Y335" s="39"/>
      <c r="Z335" s="39"/>
      <c r="AA335" s="39"/>
      <c r="AB335" s="39"/>
      <c r="AC335" s="39"/>
      <c r="AD335" s="39"/>
      <c r="AE335" s="39"/>
      <c r="AR335" s="217" t="s">
        <v>442</v>
      </c>
      <c r="AT335" s="217" t="s">
        <v>489</v>
      </c>
      <c r="AU335" s="217" t="s">
        <v>79</v>
      </c>
      <c r="AY335" s="18" t="s">
        <v>120</v>
      </c>
      <c r="BE335" s="218">
        <f>IF(N335="základní",J335,0)</f>
        <v>0</v>
      </c>
      <c r="BF335" s="218">
        <f>IF(N335="snížená",J335,0)</f>
        <v>0</v>
      </c>
      <c r="BG335" s="218">
        <f>IF(N335="zákl. přenesená",J335,0)</f>
        <v>0</v>
      </c>
      <c r="BH335" s="218">
        <f>IF(N335="sníž. přenesená",J335,0)</f>
        <v>0</v>
      </c>
      <c r="BI335" s="218">
        <f>IF(N335="nulová",J335,0)</f>
        <v>0</v>
      </c>
      <c r="BJ335" s="18" t="s">
        <v>77</v>
      </c>
      <c r="BK335" s="218">
        <f>ROUND(I335*H335,2)</f>
        <v>0</v>
      </c>
      <c r="BL335" s="18" t="s">
        <v>271</v>
      </c>
      <c r="BM335" s="217" t="s">
        <v>948</v>
      </c>
    </row>
    <row r="336" s="13" customFormat="1">
      <c r="A336" s="13"/>
      <c r="B336" s="236"/>
      <c r="C336" s="237"/>
      <c r="D336" s="238" t="s">
        <v>195</v>
      </c>
      <c r="E336" s="239" t="s">
        <v>19</v>
      </c>
      <c r="F336" s="240" t="s">
        <v>949</v>
      </c>
      <c r="G336" s="237"/>
      <c r="H336" s="241">
        <v>0.069000000000000006</v>
      </c>
      <c r="I336" s="242"/>
      <c r="J336" s="237"/>
      <c r="K336" s="237"/>
      <c r="L336" s="243"/>
      <c r="M336" s="244"/>
      <c r="N336" s="245"/>
      <c r="O336" s="245"/>
      <c r="P336" s="245"/>
      <c r="Q336" s="245"/>
      <c r="R336" s="245"/>
      <c r="S336" s="245"/>
      <c r="T336" s="246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T336" s="247" t="s">
        <v>195</v>
      </c>
      <c r="AU336" s="247" t="s">
        <v>79</v>
      </c>
      <c r="AV336" s="13" t="s">
        <v>79</v>
      </c>
      <c r="AW336" s="13" t="s">
        <v>31</v>
      </c>
      <c r="AX336" s="13" t="s">
        <v>77</v>
      </c>
      <c r="AY336" s="247" t="s">
        <v>120</v>
      </c>
    </row>
    <row r="337" s="2" customFormat="1" ht="16.5" customHeight="1">
      <c r="A337" s="39"/>
      <c r="B337" s="40"/>
      <c r="C337" s="262" t="s">
        <v>950</v>
      </c>
      <c r="D337" s="262" t="s">
        <v>489</v>
      </c>
      <c r="E337" s="263" t="s">
        <v>951</v>
      </c>
      <c r="F337" s="264" t="s">
        <v>952</v>
      </c>
      <c r="G337" s="265" t="s">
        <v>240</v>
      </c>
      <c r="H337" s="266">
        <v>0.042999999999999997</v>
      </c>
      <c r="I337" s="267"/>
      <c r="J337" s="268">
        <f>ROUND(I337*H337,2)</f>
        <v>0</v>
      </c>
      <c r="K337" s="264" t="s">
        <v>191</v>
      </c>
      <c r="L337" s="269"/>
      <c r="M337" s="270" t="s">
        <v>19</v>
      </c>
      <c r="N337" s="271" t="s">
        <v>40</v>
      </c>
      <c r="O337" s="85"/>
      <c r="P337" s="215">
        <f>O337*H337</f>
        <v>0</v>
      </c>
      <c r="Q337" s="215">
        <v>1</v>
      </c>
      <c r="R337" s="215">
        <f>Q337*H337</f>
        <v>0.042999999999999997</v>
      </c>
      <c r="S337" s="215">
        <v>0</v>
      </c>
      <c r="T337" s="216">
        <f>S337*H337</f>
        <v>0</v>
      </c>
      <c r="U337" s="39"/>
      <c r="V337" s="39"/>
      <c r="W337" s="39"/>
      <c r="X337" s="39"/>
      <c r="Y337" s="39"/>
      <c r="Z337" s="39"/>
      <c r="AA337" s="39"/>
      <c r="AB337" s="39"/>
      <c r="AC337" s="39"/>
      <c r="AD337" s="39"/>
      <c r="AE337" s="39"/>
      <c r="AR337" s="217" t="s">
        <v>442</v>
      </c>
      <c r="AT337" s="217" t="s">
        <v>489</v>
      </c>
      <c r="AU337" s="217" t="s">
        <v>79</v>
      </c>
      <c r="AY337" s="18" t="s">
        <v>120</v>
      </c>
      <c r="BE337" s="218">
        <f>IF(N337="základní",J337,0)</f>
        <v>0</v>
      </c>
      <c r="BF337" s="218">
        <f>IF(N337="snížená",J337,0)</f>
        <v>0</v>
      </c>
      <c r="BG337" s="218">
        <f>IF(N337="zákl. přenesená",J337,0)</f>
        <v>0</v>
      </c>
      <c r="BH337" s="218">
        <f>IF(N337="sníž. přenesená",J337,0)</f>
        <v>0</v>
      </c>
      <c r="BI337" s="218">
        <f>IF(N337="nulová",J337,0)</f>
        <v>0</v>
      </c>
      <c r="BJ337" s="18" t="s">
        <v>77</v>
      </c>
      <c r="BK337" s="218">
        <f>ROUND(I337*H337,2)</f>
        <v>0</v>
      </c>
      <c r="BL337" s="18" t="s">
        <v>271</v>
      </c>
      <c r="BM337" s="217" t="s">
        <v>953</v>
      </c>
    </row>
    <row r="338" s="13" customFormat="1">
      <c r="A338" s="13"/>
      <c r="B338" s="236"/>
      <c r="C338" s="237"/>
      <c r="D338" s="238" t="s">
        <v>195</v>
      </c>
      <c r="E338" s="239" t="s">
        <v>19</v>
      </c>
      <c r="F338" s="240" t="s">
        <v>954</v>
      </c>
      <c r="G338" s="237"/>
      <c r="H338" s="241">
        <v>0.042999999999999997</v>
      </c>
      <c r="I338" s="242"/>
      <c r="J338" s="237"/>
      <c r="K338" s="237"/>
      <c r="L338" s="243"/>
      <c r="M338" s="244"/>
      <c r="N338" s="245"/>
      <c r="O338" s="245"/>
      <c r="P338" s="245"/>
      <c r="Q338" s="245"/>
      <c r="R338" s="245"/>
      <c r="S338" s="245"/>
      <c r="T338" s="246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247" t="s">
        <v>195</v>
      </c>
      <c r="AU338" s="247" t="s">
        <v>79</v>
      </c>
      <c r="AV338" s="13" t="s">
        <v>79</v>
      </c>
      <c r="AW338" s="13" t="s">
        <v>31</v>
      </c>
      <c r="AX338" s="13" t="s">
        <v>77</v>
      </c>
      <c r="AY338" s="247" t="s">
        <v>120</v>
      </c>
    </row>
    <row r="339" s="2" customFormat="1" ht="16.5" customHeight="1">
      <c r="A339" s="39"/>
      <c r="B339" s="40"/>
      <c r="C339" s="262" t="s">
        <v>955</v>
      </c>
      <c r="D339" s="262" t="s">
        <v>489</v>
      </c>
      <c r="E339" s="263" t="s">
        <v>956</v>
      </c>
      <c r="F339" s="264" t="s">
        <v>957</v>
      </c>
      <c r="G339" s="265" t="s">
        <v>582</v>
      </c>
      <c r="H339" s="266">
        <v>104.5</v>
      </c>
      <c r="I339" s="267"/>
      <c r="J339" s="268">
        <f>ROUND(I339*H339,2)</f>
        <v>0</v>
      </c>
      <c r="K339" s="264" t="s">
        <v>191</v>
      </c>
      <c r="L339" s="269"/>
      <c r="M339" s="270" t="s">
        <v>19</v>
      </c>
      <c r="N339" s="271" t="s">
        <v>40</v>
      </c>
      <c r="O339" s="85"/>
      <c r="P339" s="215">
        <f>O339*H339</f>
        <v>0</v>
      </c>
      <c r="Q339" s="215">
        <v>0.0046499999999999996</v>
      </c>
      <c r="R339" s="215">
        <f>Q339*H339</f>
        <v>0.48592499999999994</v>
      </c>
      <c r="S339" s="215">
        <v>0</v>
      </c>
      <c r="T339" s="216">
        <f>S339*H339</f>
        <v>0</v>
      </c>
      <c r="U339" s="39"/>
      <c r="V339" s="39"/>
      <c r="W339" s="39"/>
      <c r="X339" s="39"/>
      <c r="Y339" s="39"/>
      <c r="Z339" s="39"/>
      <c r="AA339" s="39"/>
      <c r="AB339" s="39"/>
      <c r="AC339" s="39"/>
      <c r="AD339" s="39"/>
      <c r="AE339" s="39"/>
      <c r="AR339" s="217" t="s">
        <v>442</v>
      </c>
      <c r="AT339" s="217" t="s">
        <v>489</v>
      </c>
      <c r="AU339" s="217" t="s">
        <v>79</v>
      </c>
      <c r="AY339" s="18" t="s">
        <v>120</v>
      </c>
      <c r="BE339" s="218">
        <f>IF(N339="základní",J339,0)</f>
        <v>0</v>
      </c>
      <c r="BF339" s="218">
        <f>IF(N339="snížená",J339,0)</f>
        <v>0</v>
      </c>
      <c r="BG339" s="218">
        <f>IF(N339="zákl. přenesená",J339,0)</f>
        <v>0</v>
      </c>
      <c r="BH339" s="218">
        <f>IF(N339="sníž. přenesená",J339,0)</f>
        <v>0</v>
      </c>
      <c r="BI339" s="218">
        <f>IF(N339="nulová",J339,0)</f>
        <v>0</v>
      </c>
      <c r="BJ339" s="18" t="s">
        <v>77</v>
      </c>
      <c r="BK339" s="218">
        <f>ROUND(I339*H339,2)</f>
        <v>0</v>
      </c>
      <c r="BL339" s="18" t="s">
        <v>271</v>
      </c>
      <c r="BM339" s="217" t="s">
        <v>958</v>
      </c>
    </row>
    <row r="340" s="13" customFormat="1">
      <c r="A340" s="13"/>
      <c r="B340" s="236"/>
      <c r="C340" s="237"/>
      <c r="D340" s="238" t="s">
        <v>195</v>
      </c>
      <c r="E340" s="239" t="s">
        <v>19</v>
      </c>
      <c r="F340" s="240" t="s">
        <v>959</v>
      </c>
      <c r="G340" s="237"/>
      <c r="H340" s="241">
        <v>20.199999999999999</v>
      </c>
      <c r="I340" s="242"/>
      <c r="J340" s="237"/>
      <c r="K340" s="237"/>
      <c r="L340" s="243"/>
      <c r="M340" s="244"/>
      <c r="N340" s="245"/>
      <c r="O340" s="245"/>
      <c r="P340" s="245"/>
      <c r="Q340" s="245"/>
      <c r="R340" s="245"/>
      <c r="S340" s="245"/>
      <c r="T340" s="246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247" t="s">
        <v>195</v>
      </c>
      <c r="AU340" s="247" t="s">
        <v>79</v>
      </c>
      <c r="AV340" s="13" t="s">
        <v>79</v>
      </c>
      <c r="AW340" s="13" t="s">
        <v>31</v>
      </c>
      <c r="AX340" s="13" t="s">
        <v>69</v>
      </c>
      <c r="AY340" s="247" t="s">
        <v>120</v>
      </c>
    </row>
    <row r="341" s="13" customFormat="1">
      <c r="A341" s="13"/>
      <c r="B341" s="236"/>
      <c r="C341" s="237"/>
      <c r="D341" s="238" t="s">
        <v>195</v>
      </c>
      <c r="E341" s="239" t="s">
        <v>19</v>
      </c>
      <c r="F341" s="240" t="s">
        <v>960</v>
      </c>
      <c r="G341" s="237"/>
      <c r="H341" s="241">
        <v>19.300000000000001</v>
      </c>
      <c r="I341" s="242"/>
      <c r="J341" s="237"/>
      <c r="K341" s="237"/>
      <c r="L341" s="243"/>
      <c r="M341" s="244"/>
      <c r="N341" s="245"/>
      <c r="O341" s="245"/>
      <c r="P341" s="245"/>
      <c r="Q341" s="245"/>
      <c r="R341" s="245"/>
      <c r="S341" s="245"/>
      <c r="T341" s="246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T341" s="247" t="s">
        <v>195</v>
      </c>
      <c r="AU341" s="247" t="s">
        <v>79</v>
      </c>
      <c r="AV341" s="13" t="s">
        <v>79</v>
      </c>
      <c r="AW341" s="13" t="s">
        <v>31</v>
      </c>
      <c r="AX341" s="13" t="s">
        <v>69</v>
      </c>
      <c r="AY341" s="247" t="s">
        <v>120</v>
      </c>
    </row>
    <row r="342" s="13" customFormat="1">
      <c r="A342" s="13"/>
      <c r="B342" s="236"/>
      <c r="C342" s="237"/>
      <c r="D342" s="238" t="s">
        <v>195</v>
      </c>
      <c r="E342" s="239" t="s">
        <v>19</v>
      </c>
      <c r="F342" s="240" t="s">
        <v>961</v>
      </c>
      <c r="G342" s="237"/>
      <c r="H342" s="241">
        <v>65</v>
      </c>
      <c r="I342" s="242"/>
      <c r="J342" s="237"/>
      <c r="K342" s="237"/>
      <c r="L342" s="243"/>
      <c r="M342" s="244"/>
      <c r="N342" s="245"/>
      <c r="O342" s="245"/>
      <c r="P342" s="245"/>
      <c r="Q342" s="245"/>
      <c r="R342" s="245"/>
      <c r="S342" s="245"/>
      <c r="T342" s="246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T342" s="247" t="s">
        <v>195</v>
      </c>
      <c r="AU342" s="247" t="s">
        <v>79</v>
      </c>
      <c r="AV342" s="13" t="s">
        <v>79</v>
      </c>
      <c r="AW342" s="13" t="s">
        <v>31</v>
      </c>
      <c r="AX342" s="13" t="s">
        <v>69</v>
      </c>
      <c r="AY342" s="247" t="s">
        <v>120</v>
      </c>
    </row>
    <row r="343" s="14" customFormat="1">
      <c r="A343" s="14"/>
      <c r="B343" s="251"/>
      <c r="C343" s="252"/>
      <c r="D343" s="238" t="s">
        <v>195</v>
      </c>
      <c r="E343" s="253" t="s">
        <v>19</v>
      </c>
      <c r="F343" s="254" t="s">
        <v>347</v>
      </c>
      <c r="G343" s="252"/>
      <c r="H343" s="255">
        <v>104.5</v>
      </c>
      <c r="I343" s="256"/>
      <c r="J343" s="252"/>
      <c r="K343" s="252"/>
      <c r="L343" s="257"/>
      <c r="M343" s="258"/>
      <c r="N343" s="259"/>
      <c r="O343" s="259"/>
      <c r="P343" s="259"/>
      <c r="Q343" s="259"/>
      <c r="R343" s="259"/>
      <c r="S343" s="259"/>
      <c r="T343" s="260"/>
      <c r="U343" s="14"/>
      <c r="V343" s="14"/>
      <c r="W343" s="14"/>
      <c r="X343" s="14"/>
      <c r="Y343" s="14"/>
      <c r="Z343" s="14"/>
      <c r="AA343" s="14"/>
      <c r="AB343" s="14"/>
      <c r="AC343" s="14"/>
      <c r="AD343" s="14"/>
      <c r="AE343" s="14"/>
      <c r="AT343" s="261" t="s">
        <v>195</v>
      </c>
      <c r="AU343" s="261" t="s">
        <v>79</v>
      </c>
      <c r="AV343" s="14" t="s">
        <v>119</v>
      </c>
      <c r="AW343" s="14" t="s">
        <v>31</v>
      </c>
      <c r="AX343" s="14" t="s">
        <v>77</v>
      </c>
      <c r="AY343" s="261" t="s">
        <v>120</v>
      </c>
    </row>
    <row r="344" s="2" customFormat="1" ht="16.5" customHeight="1">
      <c r="A344" s="39"/>
      <c r="B344" s="40"/>
      <c r="C344" s="262" t="s">
        <v>962</v>
      </c>
      <c r="D344" s="262" t="s">
        <v>489</v>
      </c>
      <c r="E344" s="263" t="s">
        <v>963</v>
      </c>
      <c r="F344" s="264" t="s">
        <v>964</v>
      </c>
      <c r="G344" s="265" t="s">
        <v>582</v>
      </c>
      <c r="H344" s="266">
        <v>1.7</v>
      </c>
      <c r="I344" s="267"/>
      <c r="J344" s="268">
        <f>ROUND(I344*H344,2)</f>
        <v>0</v>
      </c>
      <c r="K344" s="264" t="s">
        <v>191</v>
      </c>
      <c r="L344" s="269"/>
      <c r="M344" s="270" t="s">
        <v>19</v>
      </c>
      <c r="N344" s="271" t="s">
        <v>40</v>
      </c>
      <c r="O344" s="85"/>
      <c r="P344" s="215">
        <f>O344*H344</f>
        <v>0</v>
      </c>
      <c r="Q344" s="215">
        <v>0.010359999999999999</v>
      </c>
      <c r="R344" s="215">
        <f>Q344*H344</f>
        <v>0.017611999999999999</v>
      </c>
      <c r="S344" s="215">
        <v>0</v>
      </c>
      <c r="T344" s="216">
        <f>S344*H344</f>
        <v>0</v>
      </c>
      <c r="U344" s="39"/>
      <c r="V344" s="39"/>
      <c r="W344" s="39"/>
      <c r="X344" s="39"/>
      <c r="Y344" s="39"/>
      <c r="Z344" s="39"/>
      <c r="AA344" s="39"/>
      <c r="AB344" s="39"/>
      <c r="AC344" s="39"/>
      <c r="AD344" s="39"/>
      <c r="AE344" s="39"/>
      <c r="AR344" s="217" t="s">
        <v>442</v>
      </c>
      <c r="AT344" s="217" t="s">
        <v>489</v>
      </c>
      <c r="AU344" s="217" t="s">
        <v>79</v>
      </c>
      <c r="AY344" s="18" t="s">
        <v>120</v>
      </c>
      <c r="BE344" s="218">
        <f>IF(N344="základní",J344,0)</f>
        <v>0</v>
      </c>
      <c r="BF344" s="218">
        <f>IF(N344="snížená",J344,0)</f>
        <v>0</v>
      </c>
      <c r="BG344" s="218">
        <f>IF(N344="zákl. přenesená",J344,0)</f>
        <v>0</v>
      </c>
      <c r="BH344" s="218">
        <f>IF(N344="sníž. přenesená",J344,0)</f>
        <v>0</v>
      </c>
      <c r="BI344" s="218">
        <f>IF(N344="nulová",J344,0)</f>
        <v>0</v>
      </c>
      <c r="BJ344" s="18" t="s">
        <v>77</v>
      </c>
      <c r="BK344" s="218">
        <f>ROUND(I344*H344,2)</f>
        <v>0</v>
      </c>
      <c r="BL344" s="18" t="s">
        <v>271</v>
      </c>
      <c r="BM344" s="217" t="s">
        <v>965</v>
      </c>
    </row>
    <row r="345" s="13" customFormat="1">
      <c r="A345" s="13"/>
      <c r="B345" s="236"/>
      <c r="C345" s="237"/>
      <c r="D345" s="238" t="s">
        <v>195</v>
      </c>
      <c r="E345" s="239" t="s">
        <v>19</v>
      </c>
      <c r="F345" s="240" t="s">
        <v>966</v>
      </c>
      <c r="G345" s="237"/>
      <c r="H345" s="241">
        <v>1.7</v>
      </c>
      <c r="I345" s="242"/>
      <c r="J345" s="237"/>
      <c r="K345" s="237"/>
      <c r="L345" s="243"/>
      <c r="M345" s="244"/>
      <c r="N345" s="245"/>
      <c r="O345" s="245"/>
      <c r="P345" s="245"/>
      <c r="Q345" s="245"/>
      <c r="R345" s="245"/>
      <c r="S345" s="245"/>
      <c r="T345" s="246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T345" s="247" t="s">
        <v>195</v>
      </c>
      <c r="AU345" s="247" t="s">
        <v>79</v>
      </c>
      <c r="AV345" s="13" t="s">
        <v>79</v>
      </c>
      <c r="AW345" s="13" t="s">
        <v>31</v>
      </c>
      <c r="AX345" s="13" t="s">
        <v>77</v>
      </c>
      <c r="AY345" s="247" t="s">
        <v>120</v>
      </c>
    </row>
    <row r="346" s="2" customFormat="1" ht="24.15" customHeight="1">
      <c r="A346" s="39"/>
      <c r="B346" s="40"/>
      <c r="C346" s="206" t="s">
        <v>967</v>
      </c>
      <c r="D346" s="206" t="s">
        <v>121</v>
      </c>
      <c r="E346" s="207" t="s">
        <v>968</v>
      </c>
      <c r="F346" s="208" t="s">
        <v>969</v>
      </c>
      <c r="G346" s="209" t="s">
        <v>240</v>
      </c>
      <c r="H346" s="210">
        <v>1.889</v>
      </c>
      <c r="I346" s="211"/>
      <c r="J346" s="212">
        <f>ROUND(I346*H346,2)</f>
        <v>0</v>
      </c>
      <c r="K346" s="208" t="s">
        <v>191</v>
      </c>
      <c r="L346" s="45"/>
      <c r="M346" s="213" t="s">
        <v>19</v>
      </c>
      <c r="N346" s="214" t="s">
        <v>40</v>
      </c>
      <c r="O346" s="85"/>
      <c r="P346" s="215">
        <f>O346*H346</f>
        <v>0</v>
      </c>
      <c r="Q346" s="215">
        <v>0</v>
      </c>
      <c r="R346" s="215">
        <f>Q346*H346</f>
        <v>0</v>
      </c>
      <c r="S346" s="215">
        <v>0</v>
      </c>
      <c r="T346" s="216">
        <f>S346*H346</f>
        <v>0</v>
      </c>
      <c r="U346" s="39"/>
      <c r="V346" s="39"/>
      <c r="W346" s="39"/>
      <c r="X346" s="39"/>
      <c r="Y346" s="39"/>
      <c r="Z346" s="39"/>
      <c r="AA346" s="39"/>
      <c r="AB346" s="39"/>
      <c r="AC346" s="39"/>
      <c r="AD346" s="39"/>
      <c r="AE346" s="39"/>
      <c r="AR346" s="217" t="s">
        <v>271</v>
      </c>
      <c r="AT346" s="217" t="s">
        <v>121</v>
      </c>
      <c r="AU346" s="217" t="s">
        <v>79</v>
      </c>
      <c r="AY346" s="18" t="s">
        <v>120</v>
      </c>
      <c r="BE346" s="218">
        <f>IF(N346="základní",J346,0)</f>
        <v>0</v>
      </c>
      <c r="BF346" s="218">
        <f>IF(N346="snížená",J346,0)</f>
        <v>0</v>
      </c>
      <c r="BG346" s="218">
        <f>IF(N346="zákl. přenesená",J346,0)</f>
        <v>0</v>
      </c>
      <c r="BH346" s="218">
        <f>IF(N346="sníž. přenesená",J346,0)</f>
        <v>0</v>
      </c>
      <c r="BI346" s="218">
        <f>IF(N346="nulová",J346,0)</f>
        <v>0</v>
      </c>
      <c r="BJ346" s="18" t="s">
        <v>77</v>
      </c>
      <c r="BK346" s="218">
        <f>ROUND(I346*H346,2)</f>
        <v>0</v>
      </c>
      <c r="BL346" s="18" t="s">
        <v>271</v>
      </c>
      <c r="BM346" s="217" t="s">
        <v>970</v>
      </c>
    </row>
    <row r="347" s="2" customFormat="1">
      <c r="A347" s="39"/>
      <c r="B347" s="40"/>
      <c r="C347" s="41"/>
      <c r="D347" s="231" t="s">
        <v>193</v>
      </c>
      <c r="E347" s="41"/>
      <c r="F347" s="232" t="s">
        <v>971</v>
      </c>
      <c r="G347" s="41"/>
      <c r="H347" s="41"/>
      <c r="I347" s="233"/>
      <c r="J347" s="41"/>
      <c r="K347" s="41"/>
      <c r="L347" s="45"/>
      <c r="M347" s="234"/>
      <c r="N347" s="235"/>
      <c r="O347" s="85"/>
      <c r="P347" s="85"/>
      <c r="Q347" s="85"/>
      <c r="R347" s="85"/>
      <c r="S347" s="85"/>
      <c r="T347" s="86"/>
      <c r="U347" s="39"/>
      <c r="V347" s="39"/>
      <c r="W347" s="39"/>
      <c r="X347" s="39"/>
      <c r="Y347" s="39"/>
      <c r="Z347" s="39"/>
      <c r="AA347" s="39"/>
      <c r="AB347" s="39"/>
      <c r="AC347" s="39"/>
      <c r="AD347" s="39"/>
      <c r="AE347" s="39"/>
      <c r="AT347" s="18" t="s">
        <v>193</v>
      </c>
      <c r="AU347" s="18" t="s">
        <v>79</v>
      </c>
    </row>
    <row r="348" s="2" customFormat="1" ht="16.5" customHeight="1">
      <c r="A348" s="39"/>
      <c r="B348" s="40"/>
      <c r="C348" s="206" t="s">
        <v>972</v>
      </c>
      <c r="D348" s="206" t="s">
        <v>121</v>
      </c>
      <c r="E348" s="207" t="s">
        <v>973</v>
      </c>
      <c r="F348" s="208" t="s">
        <v>974</v>
      </c>
      <c r="G348" s="209" t="s">
        <v>492</v>
      </c>
      <c r="H348" s="210">
        <v>1268.1900000000001</v>
      </c>
      <c r="I348" s="211"/>
      <c r="J348" s="212">
        <f>ROUND(I348*H348,2)</f>
        <v>0</v>
      </c>
      <c r="K348" s="208" t="s">
        <v>19</v>
      </c>
      <c r="L348" s="45"/>
      <c r="M348" s="213" t="s">
        <v>19</v>
      </c>
      <c r="N348" s="214" t="s">
        <v>40</v>
      </c>
      <c r="O348" s="85"/>
      <c r="P348" s="215">
        <f>O348*H348</f>
        <v>0</v>
      </c>
      <c r="Q348" s="215">
        <v>0</v>
      </c>
      <c r="R348" s="215">
        <f>Q348*H348</f>
        <v>0</v>
      </c>
      <c r="S348" s="215">
        <v>0</v>
      </c>
      <c r="T348" s="216">
        <f>S348*H348</f>
        <v>0</v>
      </c>
      <c r="U348" s="39"/>
      <c r="V348" s="39"/>
      <c r="W348" s="39"/>
      <c r="X348" s="39"/>
      <c r="Y348" s="39"/>
      <c r="Z348" s="39"/>
      <c r="AA348" s="39"/>
      <c r="AB348" s="39"/>
      <c r="AC348" s="39"/>
      <c r="AD348" s="39"/>
      <c r="AE348" s="39"/>
      <c r="AR348" s="217" t="s">
        <v>271</v>
      </c>
      <c r="AT348" s="217" t="s">
        <v>121</v>
      </c>
      <c r="AU348" s="217" t="s">
        <v>79</v>
      </c>
      <c r="AY348" s="18" t="s">
        <v>120</v>
      </c>
      <c r="BE348" s="218">
        <f>IF(N348="základní",J348,0)</f>
        <v>0</v>
      </c>
      <c r="BF348" s="218">
        <f>IF(N348="snížená",J348,0)</f>
        <v>0</v>
      </c>
      <c r="BG348" s="218">
        <f>IF(N348="zákl. přenesená",J348,0)</f>
        <v>0</v>
      </c>
      <c r="BH348" s="218">
        <f>IF(N348="sníž. přenesená",J348,0)</f>
        <v>0</v>
      </c>
      <c r="BI348" s="218">
        <f>IF(N348="nulová",J348,0)</f>
        <v>0</v>
      </c>
      <c r="BJ348" s="18" t="s">
        <v>77</v>
      </c>
      <c r="BK348" s="218">
        <f>ROUND(I348*H348,2)</f>
        <v>0</v>
      </c>
      <c r="BL348" s="18" t="s">
        <v>271</v>
      </c>
      <c r="BM348" s="217" t="s">
        <v>975</v>
      </c>
    </row>
    <row r="349" s="13" customFormat="1">
      <c r="A349" s="13"/>
      <c r="B349" s="236"/>
      <c r="C349" s="237"/>
      <c r="D349" s="238" t="s">
        <v>195</v>
      </c>
      <c r="E349" s="239" t="s">
        <v>19</v>
      </c>
      <c r="F349" s="240" t="s">
        <v>976</v>
      </c>
      <c r="G349" s="237"/>
      <c r="H349" s="241">
        <v>1268.1900000000001</v>
      </c>
      <c r="I349" s="242"/>
      <c r="J349" s="237"/>
      <c r="K349" s="237"/>
      <c r="L349" s="243"/>
      <c r="M349" s="244"/>
      <c r="N349" s="245"/>
      <c r="O349" s="245"/>
      <c r="P349" s="245"/>
      <c r="Q349" s="245"/>
      <c r="R349" s="245"/>
      <c r="S349" s="245"/>
      <c r="T349" s="246"/>
      <c r="U349" s="13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T349" s="247" t="s">
        <v>195</v>
      </c>
      <c r="AU349" s="247" t="s">
        <v>79</v>
      </c>
      <c r="AV349" s="13" t="s">
        <v>79</v>
      </c>
      <c r="AW349" s="13" t="s">
        <v>31</v>
      </c>
      <c r="AX349" s="13" t="s">
        <v>77</v>
      </c>
      <c r="AY349" s="247" t="s">
        <v>120</v>
      </c>
    </row>
    <row r="350" s="11" customFormat="1" ht="22.8" customHeight="1">
      <c r="A350" s="11"/>
      <c r="B350" s="192"/>
      <c r="C350" s="193"/>
      <c r="D350" s="194" t="s">
        <v>68</v>
      </c>
      <c r="E350" s="229" t="s">
        <v>977</v>
      </c>
      <c r="F350" s="229" t="s">
        <v>978</v>
      </c>
      <c r="G350" s="193"/>
      <c r="H350" s="193"/>
      <c r="I350" s="196"/>
      <c r="J350" s="230">
        <f>BK350</f>
        <v>0</v>
      </c>
      <c r="K350" s="193"/>
      <c r="L350" s="198"/>
      <c r="M350" s="199"/>
      <c r="N350" s="200"/>
      <c r="O350" s="200"/>
      <c r="P350" s="201">
        <f>SUM(P351:P359)</f>
        <v>0</v>
      </c>
      <c r="Q350" s="200"/>
      <c r="R350" s="201">
        <f>SUM(R351:R359)</f>
        <v>0.013735000000000001</v>
      </c>
      <c r="S350" s="200"/>
      <c r="T350" s="202">
        <f>SUM(T351:T359)</f>
        <v>0</v>
      </c>
      <c r="U350" s="11"/>
      <c r="V350" s="11"/>
      <c r="W350" s="11"/>
      <c r="X350" s="11"/>
      <c r="Y350" s="11"/>
      <c r="Z350" s="11"/>
      <c r="AA350" s="11"/>
      <c r="AB350" s="11"/>
      <c r="AC350" s="11"/>
      <c r="AD350" s="11"/>
      <c r="AE350" s="11"/>
      <c r="AR350" s="203" t="s">
        <v>79</v>
      </c>
      <c r="AT350" s="204" t="s">
        <v>68</v>
      </c>
      <c r="AU350" s="204" t="s">
        <v>77</v>
      </c>
      <c r="AY350" s="203" t="s">
        <v>120</v>
      </c>
      <c r="BK350" s="205">
        <f>SUM(BK351:BK359)</f>
        <v>0</v>
      </c>
    </row>
    <row r="351" s="2" customFormat="1" ht="16.5" customHeight="1">
      <c r="A351" s="39"/>
      <c r="B351" s="40"/>
      <c r="C351" s="206" t="s">
        <v>979</v>
      </c>
      <c r="D351" s="206" t="s">
        <v>121</v>
      </c>
      <c r="E351" s="207" t="s">
        <v>980</v>
      </c>
      <c r="F351" s="208" t="s">
        <v>981</v>
      </c>
      <c r="G351" s="209" t="s">
        <v>190</v>
      </c>
      <c r="H351" s="210">
        <v>33.5</v>
      </c>
      <c r="I351" s="211"/>
      <c r="J351" s="212">
        <f>ROUND(I351*H351,2)</f>
        <v>0</v>
      </c>
      <c r="K351" s="208" t="s">
        <v>191</v>
      </c>
      <c r="L351" s="45"/>
      <c r="M351" s="213" t="s">
        <v>19</v>
      </c>
      <c r="N351" s="214" t="s">
        <v>40</v>
      </c>
      <c r="O351" s="85"/>
      <c r="P351" s="215">
        <f>O351*H351</f>
        <v>0</v>
      </c>
      <c r="Q351" s="215">
        <v>0.00017000000000000001</v>
      </c>
      <c r="R351" s="215">
        <f>Q351*H351</f>
        <v>0.0056950000000000004</v>
      </c>
      <c r="S351" s="215">
        <v>0</v>
      </c>
      <c r="T351" s="216">
        <f>S351*H351</f>
        <v>0</v>
      </c>
      <c r="U351" s="39"/>
      <c r="V351" s="39"/>
      <c r="W351" s="39"/>
      <c r="X351" s="39"/>
      <c r="Y351" s="39"/>
      <c r="Z351" s="39"/>
      <c r="AA351" s="39"/>
      <c r="AB351" s="39"/>
      <c r="AC351" s="39"/>
      <c r="AD351" s="39"/>
      <c r="AE351" s="39"/>
      <c r="AR351" s="217" t="s">
        <v>271</v>
      </c>
      <c r="AT351" s="217" t="s">
        <v>121</v>
      </c>
      <c r="AU351" s="217" t="s">
        <v>79</v>
      </c>
      <c r="AY351" s="18" t="s">
        <v>120</v>
      </c>
      <c r="BE351" s="218">
        <f>IF(N351="základní",J351,0)</f>
        <v>0</v>
      </c>
      <c r="BF351" s="218">
        <f>IF(N351="snížená",J351,0)</f>
        <v>0</v>
      </c>
      <c r="BG351" s="218">
        <f>IF(N351="zákl. přenesená",J351,0)</f>
        <v>0</v>
      </c>
      <c r="BH351" s="218">
        <f>IF(N351="sníž. přenesená",J351,0)</f>
        <v>0</v>
      </c>
      <c r="BI351" s="218">
        <f>IF(N351="nulová",J351,0)</f>
        <v>0</v>
      </c>
      <c r="BJ351" s="18" t="s">
        <v>77</v>
      </c>
      <c r="BK351" s="218">
        <f>ROUND(I351*H351,2)</f>
        <v>0</v>
      </c>
      <c r="BL351" s="18" t="s">
        <v>271</v>
      </c>
      <c r="BM351" s="217" t="s">
        <v>982</v>
      </c>
    </row>
    <row r="352" s="2" customFormat="1">
      <c r="A352" s="39"/>
      <c r="B352" s="40"/>
      <c r="C352" s="41"/>
      <c r="D352" s="231" t="s">
        <v>193</v>
      </c>
      <c r="E352" s="41"/>
      <c r="F352" s="232" t="s">
        <v>983</v>
      </c>
      <c r="G352" s="41"/>
      <c r="H352" s="41"/>
      <c r="I352" s="233"/>
      <c r="J352" s="41"/>
      <c r="K352" s="41"/>
      <c r="L352" s="45"/>
      <c r="M352" s="234"/>
      <c r="N352" s="235"/>
      <c r="O352" s="85"/>
      <c r="P352" s="85"/>
      <c r="Q352" s="85"/>
      <c r="R352" s="85"/>
      <c r="S352" s="85"/>
      <c r="T352" s="86"/>
      <c r="U352" s="39"/>
      <c r="V352" s="39"/>
      <c r="W352" s="39"/>
      <c r="X352" s="39"/>
      <c r="Y352" s="39"/>
      <c r="Z352" s="39"/>
      <c r="AA352" s="39"/>
      <c r="AB352" s="39"/>
      <c r="AC352" s="39"/>
      <c r="AD352" s="39"/>
      <c r="AE352" s="39"/>
      <c r="AT352" s="18" t="s">
        <v>193</v>
      </c>
      <c r="AU352" s="18" t="s">
        <v>79</v>
      </c>
    </row>
    <row r="353" s="13" customFormat="1">
      <c r="A353" s="13"/>
      <c r="B353" s="236"/>
      <c r="C353" s="237"/>
      <c r="D353" s="238" t="s">
        <v>195</v>
      </c>
      <c r="E353" s="239" t="s">
        <v>19</v>
      </c>
      <c r="F353" s="240" t="s">
        <v>984</v>
      </c>
      <c r="G353" s="237"/>
      <c r="H353" s="241">
        <v>33.5</v>
      </c>
      <c r="I353" s="242"/>
      <c r="J353" s="237"/>
      <c r="K353" s="237"/>
      <c r="L353" s="243"/>
      <c r="M353" s="244"/>
      <c r="N353" s="245"/>
      <c r="O353" s="245"/>
      <c r="P353" s="245"/>
      <c r="Q353" s="245"/>
      <c r="R353" s="245"/>
      <c r="S353" s="245"/>
      <c r="T353" s="246"/>
      <c r="U353" s="13"/>
      <c r="V353" s="13"/>
      <c r="W353" s="13"/>
      <c r="X353" s="13"/>
      <c r="Y353" s="13"/>
      <c r="Z353" s="13"/>
      <c r="AA353" s="13"/>
      <c r="AB353" s="13"/>
      <c r="AC353" s="13"/>
      <c r="AD353" s="13"/>
      <c r="AE353" s="13"/>
      <c r="AT353" s="247" t="s">
        <v>195</v>
      </c>
      <c r="AU353" s="247" t="s">
        <v>79</v>
      </c>
      <c r="AV353" s="13" t="s">
        <v>79</v>
      </c>
      <c r="AW353" s="13" t="s">
        <v>31</v>
      </c>
      <c r="AX353" s="13" t="s">
        <v>77</v>
      </c>
      <c r="AY353" s="247" t="s">
        <v>120</v>
      </c>
    </row>
    <row r="354" s="2" customFormat="1" ht="16.5" customHeight="1">
      <c r="A354" s="39"/>
      <c r="B354" s="40"/>
      <c r="C354" s="206" t="s">
        <v>985</v>
      </c>
      <c r="D354" s="206" t="s">
        <v>121</v>
      </c>
      <c r="E354" s="207" t="s">
        <v>986</v>
      </c>
      <c r="F354" s="208" t="s">
        <v>987</v>
      </c>
      <c r="G354" s="209" t="s">
        <v>190</v>
      </c>
      <c r="H354" s="210">
        <v>33.5</v>
      </c>
      <c r="I354" s="211"/>
      <c r="J354" s="212">
        <f>ROUND(I354*H354,2)</f>
        <v>0</v>
      </c>
      <c r="K354" s="208" t="s">
        <v>191</v>
      </c>
      <c r="L354" s="45"/>
      <c r="M354" s="213" t="s">
        <v>19</v>
      </c>
      <c r="N354" s="214" t="s">
        <v>40</v>
      </c>
      <c r="O354" s="85"/>
      <c r="P354" s="215">
        <f>O354*H354</f>
        <v>0</v>
      </c>
      <c r="Q354" s="215">
        <v>0.00012</v>
      </c>
      <c r="R354" s="215">
        <f>Q354*H354</f>
        <v>0.0040200000000000001</v>
      </c>
      <c r="S354" s="215">
        <v>0</v>
      </c>
      <c r="T354" s="216">
        <f>S354*H354</f>
        <v>0</v>
      </c>
      <c r="U354" s="39"/>
      <c r="V354" s="39"/>
      <c r="W354" s="39"/>
      <c r="X354" s="39"/>
      <c r="Y354" s="39"/>
      <c r="Z354" s="39"/>
      <c r="AA354" s="39"/>
      <c r="AB354" s="39"/>
      <c r="AC354" s="39"/>
      <c r="AD354" s="39"/>
      <c r="AE354" s="39"/>
      <c r="AR354" s="217" t="s">
        <v>271</v>
      </c>
      <c r="AT354" s="217" t="s">
        <v>121</v>
      </c>
      <c r="AU354" s="217" t="s">
        <v>79</v>
      </c>
      <c r="AY354" s="18" t="s">
        <v>120</v>
      </c>
      <c r="BE354" s="218">
        <f>IF(N354="základní",J354,0)</f>
        <v>0</v>
      </c>
      <c r="BF354" s="218">
        <f>IF(N354="snížená",J354,0)</f>
        <v>0</v>
      </c>
      <c r="BG354" s="218">
        <f>IF(N354="zákl. přenesená",J354,0)</f>
        <v>0</v>
      </c>
      <c r="BH354" s="218">
        <f>IF(N354="sníž. přenesená",J354,0)</f>
        <v>0</v>
      </c>
      <c r="BI354" s="218">
        <f>IF(N354="nulová",J354,0)</f>
        <v>0</v>
      </c>
      <c r="BJ354" s="18" t="s">
        <v>77</v>
      </c>
      <c r="BK354" s="218">
        <f>ROUND(I354*H354,2)</f>
        <v>0</v>
      </c>
      <c r="BL354" s="18" t="s">
        <v>271</v>
      </c>
      <c r="BM354" s="217" t="s">
        <v>988</v>
      </c>
    </row>
    <row r="355" s="2" customFormat="1">
      <c r="A355" s="39"/>
      <c r="B355" s="40"/>
      <c r="C355" s="41"/>
      <c r="D355" s="231" t="s">
        <v>193</v>
      </c>
      <c r="E355" s="41"/>
      <c r="F355" s="232" t="s">
        <v>989</v>
      </c>
      <c r="G355" s="41"/>
      <c r="H355" s="41"/>
      <c r="I355" s="233"/>
      <c r="J355" s="41"/>
      <c r="K355" s="41"/>
      <c r="L355" s="45"/>
      <c r="M355" s="234"/>
      <c r="N355" s="235"/>
      <c r="O355" s="85"/>
      <c r="P355" s="85"/>
      <c r="Q355" s="85"/>
      <c r="R355" s="85"/>
      <c r="S355" s="85"/>
      <c r="T355" s="86"/>
      <c r="U355" s="39"/>
      <c r="V355" s="39"/>
      <c r="W355" s="39"/>
      <c r="X355" s="39"/>
      <c r="Y355" s="39"/>
      <c r="Z355" s="39"/>
      <c r="AA355" s="39"/>
      <c r="AB355" s="39"/>
      <c r="AC355" s="39"/>
      <c r="AD355" s="39"/>
      <c r="AE355" s="39"/>
      <c r="AT355" s="18" t="s">
        <v>193</v>
      </c>
      <c r="AU355" s="18" t="s">
        <v>79</v>
      </c>
    </row>
    <row r="356" s="13" customFormat="1">
      <c r="A356" s="13"/>
      <c r="B356" s="236"/>
      <c r="C356" s="237"/>
      <c r="D356" s="238" t="s">
        <v>195</v>
      </c>
      <c r="E356" s="239" t="s">
        <v>19</v>
      </c>
      <c r="F356" s="240" t="s">
        <v>984</v>
      </c>
      <c r="G356" s="237"/>
      <c r="H356" s="241">
        <v>33.5</v>
      </c>
      <c r="I356" s="242"/>
      <c r="J356" s="237"/>
      <c r="K356" s="237"/>
      <c r="L356" s="243"/>
      <c r="M356" s="244"/>
      <c r="N356" s="245"/>
      <c r="O356" s="245"/>
      <c r="P356" s="245"/>
      <c r="Q356" s="245"/>
      <c r="R356" s="245"/>
      <c r="S356" s="245"/>
      <c r="T356" s="246"/>
      <c r="U356" s="13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T356" s="247" t="s">
        <v>195</v>
      </c>
      <c r="AU356" s="247" t="s">
        <v>79</v>
      </c>
      <c r="AV356" s="13" t="s">
        <v>79</v>
      </c>
      <c r="AW356" s="13" t="s">
        <v>31</v>
      </c>
      <c r="AX356" s="13" t="s">
        <v>77</v>
      </c>
      <c r="AY356" s="247" t="s">
        <v>120</v>
      </c>
    </row>
    <row r="357" s="2" customFormat="1" ht="16.5" customHeight="1">
      <c r="A357" s="39"/>
      <c r="B357" s="40"/>
      <c r="C357" s="206" t="s">
        <v>990</v>
      </c>
      <c r="D357" s="206" t="s">
        <v>121</v>
      </c>
      <c r="E357" s="207" t="s">
        <v>991</v>
      </c>
      <c r="F357" s="208" t="s">
        <v>992</v>
      </c>
      <c r="G357" s="209" t="s">
        <v>190</v>
      </c>
      <c r="H357" s="210">
        <v>33.5</v>
      </c>
      <c r="I357" s="211"/>
      <c r="J357" s="212">
        <f>ROUND(I357*H357,2)</f>
        <v>0</v>
      </c>
      <c r="K357" s="208" t="s">
        <v>191</v>
      </c>
      <c r="L357" s="45"/>
      <c r="M357" s="213" t="s">
        <v>19</v>
      </c>
      <c r="N357" s="214" t="s">
        <v>40</v>
      </c>
      <c r="O357" s="85"/>
      <c r="P357" s="215">
        <f>O357*H357</f>
        <v>0</v>
      </c>
      <c r="Q357" s="215">
        <v>0.00012</v>
      </c>
      <c r="R357" s="215">
        <f>Q357*H357</f>
        <v>0.0040200000000000001</v>
      </c>
      <c r="S357" s="215">
        <v>0</v>
      </c>
      <c r="T357" s="216">
        <f>S357*H357</f>
        <v>0</v>
      </c>
      <c r="U357" s="39"/>
      <c r="V357" s="39"/>
      <c r="W357" s="39"/>
      <c r="X357" s="39"/>
      <c r="Y357" s="39"/>
      <c r="Z357" s="39"/>
      <c r="AA357" s="39"/>
      <c r="AB357" s="39"/>
      <c r="AC357" s="39"/>
      <c r="AD357" s="39"/>
      <c r="AE357" s="39"/>
      <c r="AR357" s="217" t="s">
        <v>271</v>
      </c>
      <c r="AT357" s="217" t="s">
        <v>121</v>
      </c>
      <c r="AU357" s="217" t="s">
        <v>79</v>
      </c>
      <c r="AY357" s="18" t="s">
        <v>120</v>
      </c>
      <c r="BE357" s="218">
        <f>IF(N357="základní",J357,0)</f>
        <v>0</v>
      </c>
      <c r="BF357" s="218">
        <f>IF(N357="snížená",J357,0)</f>
        <v>0</v>
      </c>
      <c r="BG357" s="218">
        <f>IF(N357="zákl. přenesená",J357,0)</f>
        <v>0</v>
      </c>
      <c r="BH357" s="218">
        <f>IF(N357="sníž. přenesená",J357,0)</f>
        <v>0</v>
      </c>
      <c r="BI357" s="218">
        <f>IF(N357="nulová",J357,0)</f>
        <v>0</v>
      </c>
      <c r="BJ357" s="18" t="s">
        <v>77</v>
      </c>
      <c r="BK357" s="218">
        <f>ROUND(I357*H357,2)</f>
        <v>0</v>
      </c>
      <c r="BL357" s="18" t="s">
        <v>271</v>
      </c>
      <c r="BM357" s="217" t="s">
        <v>993</v>
      </c>
    </row>
    <row r="358" s="2" customFormat="1">
      <c r="A358" s="39"/>
      <c r="B358" s="40"/>
      <c r="C358" s="41"/>
      <c r="D358" s="231" t="s">
        <v>193</v>
      </c>
      <c r="E358" s="41"/>
      <c r="F358" s="232" t="s">
        <v>994</v>
      </c>
      <c r="G358" s="41"/>
      <c r="H358" s="41"/>
      <c r="I358" s="233"/>
      <c r="J358" s="41"/>
      <c r="K358" s="41"/>
      <c r="L358" s="45"/>
      <c r="M358" s="234"/>
      <c r="N358" s="235"/>
      <c r="O358" s="85"/>
      <c r="P358" s="85"/>
      <c r="Q358" s="85"/>
      <c r="R358" s="85"/>
      <c r="S358" s="85"/>
      <c r="T358" s="86"/>
      <c r="U358" s="39"/>
      <c r="V358" s="39"/>
      <c r="W358" s="39"/>
      <c r="X358" s="39"/>
      <c r="Y358" s="39"/>
      <c r="Z358" s="39"/>
      <c r="AA358" s="39"/>
      <c r="AB358" s="39"/>
      <c r="AC358" s="39"/>
      <c r="AD358" s="39"/>
      <c r="AE358" s="39"/>
      <c r="AT358" s="18" t="s">
        <v>193</v>
      </c>
      <c r="AU358" s="18" t="s">
        <v>79</v>
      </c>
    </row>
    <row r="359" s="13" customFormat="1">
      <c r="A359" s="13"/>
      <c r="B359" s="236"/>
      <c r="C359" s="237"/>
      <c r="D359" s="238" t="s">
        <v>195</v>
      </c>
      <c r="E359" s="239" t="s">
        <v>19</v>
      </c>
      <c r="F359" s="240" t="s">
        <v>984</v>
      </c>
      <c r="G359" s="237"/>
      <c r="H359" s="241">
        <v>33.5</v>
      </c>
      <c r="I359" s="242"/>
      <c r="J359" s="237"/>
      <c r="K359" s="237"/>
      <c r="L359" s="243"/>
      <c r="M359" s="272"/>
      <c r="N359" s="273"/>
      <c r="O359" s="273"/>
      <c r="P359" s="273"/>
      <c r="Q359" s="273"/>
      <c r="R359" s="273"/>
      <c r="S359" s="273"/>
      <c r="T359" s="274"/>
      <c r="U359" s="13"/>
      <c r="V359" s="13"/>
      <c r="W359" s="13"/>
      <c r="X359" s="13"/>
      <c r="Y359" s="13"/>
      <c r="Z359" s="13"/>
      <c r="AA359" s="13"/>
      <c r="AB359" s="13"/>
      <c r="AC359" s="13"/>
      <c r="AD359" s="13"/>
      <c r="AE359" s="13"/>
      <c r="AT359" s="247" t="s">
        <v>195</v>
      </c>
      <c r="AU359" s="247" t="s">
        <v>79</v>
      </c>
      <c r="AV359" s="13" t="s">
        <v>79</v>
      </c>
      <c r="AW359" s="13" t="s">
        <v>31</v>
      </c>
      <c r="AX359" s="13" t="s">
        <v>77</v>
      </c>
      <c r="AY359" s="247" t="s">
        <v>120</v>
      </c>
    </row>
    <row r="360" s="2" customFormat="1" ht="6.96" customHeight="1">
      <c r="A360" s="39"/>
      <c r="B360" s="60"/>
      <c r="C360" s="61"/>
      <c r="D360" s="61"/>
      <c r="E360" s="61"/>
      <c r="F360" s="61"/>
      <c r="G360" s="61"/>
      <c r="H360" s="61"/>
      <c r="I360" s="61"/>
      <c r="J360" s="61"/>
      <c r="K360" s="61"/>
      <c r="L360" s="45"/>
      <c r="M360" s="39"/>
      <c r="O360" s="39"/>
      <c r="P360" s="39"/>
      <c r="Q360" s="39"/>
      <c r="R360" s="39"/>
      <c r="S360" s="39"/>
      <c r="T360" s="39"/>
      <c r="U360" s="39"/>
      <c r="V360" s="39"/>
      <c r="W360" s="39"/>
      <c r="X360" s="39"/>
      <c r="Y360" s="39"/>
      <c r="Z360" s="39"/>
      <c r="AA360" s="39"/>
      <c r="AB360" s="39"/>
      <c r="AC360" s="39"/>
      <c r="AD360" s="39"/>
      <c r="AE360" s="39"/>
    </row>
  </sheetData>
  <sheetProtection sheet="1" autoFilter="0" formatColumns="0" formatRows="0" objects="1" scenarios="1" spinCount="100000" saltValue="b/t+ymJzjGBycmwt6J6bHe2Lq0Hiw2Gi657EFfsvBsxpQEAJsjtwsGxg289gTDaOfpf+DI0niygvZjXXPYbvHA==" hashValue="o3+3eRYYhvyYcsggCM+sJPIR9rSPR3WUcmGS6MqNTwwurNJ9zpRNV3Q0wV+z+XIyM6DhWXtrqXqyrKbZ6IsBRg==" algorithmName="SHA-512" password="CC35"/>
  <autoFilter ref="C95:K359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4:H84"/>
    <mergeCell ref="E86:H86"/>
    <mergeCell ref="E88:H88"/>
    <mergeCell ref="L2:V2"/>
  </mergeCells>
  <hyperlinks>
    <hyperlink ref="F100" r:id="rId1" display="https://podminky.urs.cz/item/CS_URS_2023_01/115001105"/>
    <hyperlink ref="F103" r:id="rId2" display="https://podminky.urs.cz/item/CS_URS_2023_01/115101201"/>
    <hyperlink ref="F106" r:id="rId3" display="https://podminky.urs.cz/item/CS_URS_2023_01/115101301"/>
    <hyperlink ref="F109" r:id="rId4" display="https://podminky.urs.cz/item/CS_URS_2023_01/122251103"/>
    <hyperlink ref="F112" r:id="rId5" display="https://podminky.urs.cz/item/CS_URS_2023_01/124353100"/>
    <hyperlink ref="F115" r:id="rId6" display="https://podminky.urs.cz/item/CS_URS_2023_01/132351101"/>
    <hyperlink ref="F120" r:id="rId7" display="https://podminky.urs.cz/item/CS_URS_2023_01/162551108"/>
    <hyperlink ref="F123" r:id="rId8" display="https://podminky.urs.cz/item/CS_URS_2023_01/162551128"/>
    <hyperlink ref="F126" r:id="rId9" display="https://podminky.urs.cz/item/CS_URS_2023_01/171201201"/>
    <hyperlink ref="F129" r:id="rId10" display="https://podminky.urs.cz/item/CS_URS_2023_01/171201231"/>
    <hyperlink ref="F132" r:id="rId11" display="https://podminky.urs.cz/item/CS_URS_2023_01/181951112"/>
    <hyperlink ref="F137" r:id="rId12" display="https://podminky.urs.cz/item/CS_URS_2023_01/181951114"/>
    <hyperlink ref="F140" r:id="rId13" display="https://podminky.urs.cz/item/CS_URS_2023_01/182151112"/>
    <hyperlink ref="F144" r:id="rId14" display="https://podminky.urs.cz/item/CS_URS_2023_01/273322511"/>
    <hyperlink ref="F149" r:id="rId15" display="https://podminky.urs.cz/item/CS_URS_2023_01/273351121"/>
    <hyperlink ref="F152" r:id="rId16" display="https://podminky.urs.cz/item/CS_URS_2023_01/273351122"/>
    <hyperlink ref="F155" r:id="rId17" display="https://podminky.urs.cz/item/CS_URS_2023_01/273362021"/>
    <hyperlink ref="F161" r:id="rId18" display="https://podminky.urs.cz/item/CS_URS_2023_01/317321017"/>
    <hyperlink ref="F164" r:id="rId19" display="https://podminky.urs.cz/item/CS_URS_2023_01/317351105"/>
    <hyperlink ref="F167" r:id="rId20" display="https://podminky.urs.cz/item/CS_URS_2023_01/317351106"/>
    <hyperlink ref="F170" r:id="rId21" display="https://podminky.urs.cz/item/CS_URS_2023_01/317361016"/>
    <hyperlink ref="F173" r:id="rId22" display="https://podminky.urs.cz/item/CS_URS_2023_01/321213345"/>
    <hyperlink ref="F178" r:id="rId23" display="https://podminky.urs.cz/item/CS_URS_2023_01/321311116"/>
    <hyperlink ref="F181" r:id="rId24" display="https://podminky.urs.cz/item/CS_URS_2023_01/321321116"/>
    <hyperlink ref="F187" r:id="rId25" display="https://podminky.urs.cz/item/CS_URS_2023_01/321351010"/>
    <hyperlink ref="F192" r:id="rId26" display="https://podminky.urs.cz/item/CS_URS_2023_01/321351020"/>
    <hyperlink ref="F195" r:id="rId27" display="https://podminky.urs.cz/item/CS_URS_2023_01/321352010"/>
    <hyperlink ref="F200" r:id="rId28" display="https://podminky.urs.cz/item/CS_URS_2023_01/321352020"/>
    <hyperlink ref="F203" r:id="rId29" display="https://podminky.urs.cz/item/CS_URS_2023_01/321366111"/>
    <hyperlink ref="F208" r:id="rId30" display="https://podminky.urs.cz/item/CS_URS_2023_01/321368211"/>
    <hyperlink ref="F219" r:id="rId31" display="https://podminky.urs.cz/item/CS_URS_2023_01/451315111"/>
    <hyperlink ref="F222" r:id="rId32" display="https://podminky.urs.cz/item/CS_URS_2023_01/452218142"/>
    <hyperlink ref="F225" r:id="rId33" display="https://podminky.urs.cz/item/CS_URS_2023_01/457532111"/>
    <hyperlink ref="F228" r:id="rId34" display="https://podminky.urs.cz/item/CS_URS_2023_01/462512161"/>
    <hyperlink ref="F231" r:id="rId35" display="https://podminky.urs.cz/item/CS_URS_2023_01/462512169"/>
    <hyperlink ref="F234" r:id="rId36" display="https://podminky.urs.cz/item/CS_URS_2023_01/463212111"/>
    <hyperlink ref="F237" r:id="rId37" display="https://podminky.urs.cz/item/CS_URS_2023_01/465513227"/>
    <hyperlink ref="F241" r:id="rId38" display="https://podminky.urs.cz/item/CS_URS_2023_01/820521113"/>
    <hyperlink ref="F244" r:id="rId39" display="https://podminky.urs.cz/item/CS_URS_2023_01/822522112"/>
    <hyperlink ref="F249" r:id="rId40" display="https://podminky.urs.cz/item/CS_URS_2023_01/899501221"/>
    <hyperlink ref="F252" r:id="rId41" display="https://podminky.urs.cz/item/CS_URS_2023_01/899623181"/>
    <hyperlink ref="F258" r:id="rId42" display="https://podminky.urs.cz/item/CS_URS_2023_01/899643111"/>
    <hyperlink ref="F264" r:id="rId43" display="https://podminky.urs.cz/item/CS_URS_2023_01/934956125"/>
    <hyperlink ref="F267" r:id="rId44" display="https://podminky.urs.cz/item/CS_URS_2023_01/939941112"/>
    <hyperlink ref="F270" r:id="rId45" display="https://podminky.urs.cz/item/CS_URS_2023_01/939941113"/>
    <hyperlink ref="F279" r:id="rId46" display="https://podminky.urs.cz/item/CS_URS_2023_01/977151113"/>
    <hyperlink ref="F284" r:id="rId47" display="https://podminky.urs.cz/item/CS_URS_2023_01/985331219"/>
    <hyperlink ref="F290" r:id="rId48" display="https://podminky.urs.cz/item/CS_URS_2023_01/998321011"/>
    <hyperlink ref="F294" r:id="rId49" display="https://podminky.urs.cz/item/CS_URS_2023_01/767161119"/>
    <hyperlink ref="F299" r:id="rId50" display="https://podminky.urs.cz/item/CS_URS_2023_01/767161132"/>
    <hyperlink ref="F302" r:id="rId51" display="https://podminky.urs.cz/item/CS_URS_2023_01/767995113"/>
    <hyperlink ref="F307" r:id="rId52" display="https://podminky.urs.cz/item/CS_URS_2023_01/767995114"/>
    <hyperlink ref="F312" r:id="rId53" display="https://podminky.urs.cz/item/CS_URS_2023_01/767995115"/>
    <hyperlink ref="F317" r:id="rId54" display="https://podminky.urs.cz/item/CS_URS_2023_01/767995117"/>
    <hyperlink ref="F347" r:id="rId55" display="https://podminky.urs.cz/item/CS_URS_2023_01/998767101"/>
    <hyperlink ref="F352" r:id="rId56" display="https://podminky.urs.cz/item/CS_URS_2023_01/783314201"/>
    <hyperlink ref="F355" r:id="rId57" display="https://podminky.urs.cz/item/CS_URS_2023_01/783315101"/>
    <hyperlink ref="F358" r:id="rId58" display="https://podminky.urs.cz/item/CS_URS_2023_01/78331710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59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95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21"/>
      <c r="AT3" s="18" t="s">
        <v>79</v>
      </c>
    </row>
    <row r="4" s="1" customFormat="1" ht="24.96" customHeight="1">
      <c r="B4" s="21"/>
      <c r="D4" s="141" t="s">
        <v>96</v>
      </c>
      <c r="L4" s="21"/>
      <c r="M4" s="14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3" t="s">
        <v>16</v>
      </c>
      <c r="L6" s="21"/>
    </row>
    <row r="7" s="1" customFormat="1" ht="16.5" customHeight="1">
      <c r="B7" s="21"/>
      <c r="E7" s="144" t="str">
        <f>'Rekapitulace stavby'!K6</f>
        <v>Rekonstrukce malé vodní nádrže a přístupové polní cesty C1 v k.ú. Kosoř, SO-01 Malá vodní nádrž</v>
      </c>
      <c r="F7" s="143"/>
      <c r="G7" s="143"/>
      <c r="H7" s="143"/>
      <c r="L7" s="21"/>
    </row>
    <row r="8" s="1" customFormat="1" ht="12" customHeight="1">
      <c r="B8" s="21"/>
      <c r="D8" s="143" t="s">
        <v>97</v>
      </c>
      <c r="L8" s="21"/>
    </row>
    <row r="9" s="2" customFormat="1" ht="16.5" customHeight="1">
      <c r="A9" s="39"/>
      <c r="B9" s="45"/>
      <c r="C9" s="39"/>
      <c r="D9" s="39"/>
      <c r="E9" s="144" t="s">
        <v>177</v>
      </c>
      <c r="F9" s="39"/>
      <c r="G9" s="39"/>
      <c r="H9" s="39"/>
      <c r="I9" s="39"/>
      <c r="J9" s="39"/>
      <c r="K9" s="39"/>
      <c r="L9" s="14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43" t="s">
        <v>178</v>
      </c>
      <c r="E10" s="39"/>
      <c r="F10" s="39"/>
      <c r="G10" s="39"/>
      <c r="H10" s="39"/>
      <c r="I10" s="39"/>
      <c r="J10" s="39"/>
      <c r="K10" s="39"/>
      <c r="L10" s="14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46" t="s">
        <v>995</v>
      </c>
      <c r="F11" s="39"/>
      <c r="G11" s="39"/>
      <c r="H11" s="39"/>
      <c r="I11" s="39"/>
      <c r="J11" s="39"/>
      <c r="K11" s="39"/>
      <c r="L11" s="14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14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43" t="s">
        <v>18</v>
      </c>
      <c r="E13" s="39"/>
      <c r="F13" s="134" t="s">
        <v>19</v>
      </c>
      <c r="G13" s="39"/>
      <c r="H13" s="39"/>
      <c r="I13" s="143" t="s">
        <v>20</v>
      </c>
      <c r="J13" s="134" t="s">
        <v>19</v>
      </c>
      <c r="K13" s="39"/>
      <c r="L13" s="14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3" t="s">
        <v>21</v>
      </c>
      <c r="E14" s="39"/>
      <c r="F14" s="134" t="s">
        <v>22</v>
      </c>
      <c r="G14" s="39"/>
      <c r="H14" s="39"/>
      <c r="I14" s="143" t="s">
        <v>23</v>
      </c>
      <c r="J14" s="147" t="str">
        <f>'Rekapitulace stavby'!AN8</f>
        <v>1. 2. 2023</v>
      </c>
      <c r="K14" s="39"/>
      <c r="L14" s="14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14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43" t="s">
        <v>25</v>
      </c>
      <c r="E16" s="39"/>
      <c r="F16" s="39"/>
      <c r="G16" s="39"/>
      <c r="H16" s="39"/>
      <c r="I16" s="143" t="s">
        <v>26</v>
      </c>
      <c r="J16" s="134" t="str">
        <f>IF('Rekapitulace stavby'!AN10="","",'Rekapitulace stavby'!AN10)</f>
        <v/>
      </c>
      <c r="K16" s="39"/>
      <c r="L16" s="14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34" t="str">
        <f>IF('Rekapitulace stavby'!E11="","",'Rekapitulace stavby'!E11)</f>
        <v xml:space="preserve"> </v>
      </c>
      <c r="F17" s="39"/>
      <c r="G17" s="39"/>
      <c r="H17" s="39"/>
      <c r="I17" s="143" t="s">
        <v>27</v>
      </c>
      <c r="J17" s="134" t="str">
        <f>IF('Rekapitulace stavby'!AN11="","",'Rekapitulace stavby'!AN11)</f>
        <v/>
      </c>
      <c r="K17" s="39"/>
      <c r="L17" s="14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14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43" t="s">
        <v>28</v>
      </c>
      <c r="E19" s="39"/>
      <c r="F19" s="39"/>
      <c r="G19" s="39"/>
      <c r="H19" s="39"/>
      <c r="I19" s="143" t="s">
        <v>26</v>
      </c>
      <c r="J19" s="34" t="str">
        <f>'Rekapitulace stavby'!AN13</f>
        <v>Vyplň údaj</v>
      </c>
      <c r="K19" s="39"/>
      <c r="L19" s="14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34"/>
      <c r="G20" s="134"/>
      <c r="H20" s="134"/>
      <c r="I20" s="143" t="s">
        <v>27</v>
      </c>
      <c r="J20" s="34" t="str">
        <f>'Rekapitulace stavby'!AN14</f>
        <v>Vyplň údaj</v>
      </c>
      <c r="K20" s="39"/>
      <c r="L20" s="14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14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43" t="s">
        <v>30</v>
      </c>
      <c r="E22" s="39"/>
      <c r="F22" s="39"/>
      <c r="G22" s="39"/>
      <c r="H22" s="39"/>
      <c r="I22" s="143" t="s">
        <v>26</v>
      </c>
      <c r="J22" s="134" t="str">
        <f>IF('Rekapitulace stavby'!AN16="","",'Rekapitulace stavby'!AN16)</f>
        <v/>
      </c>
      <c r="K22" s="39"/>
      <c r="L22" s="14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34" t="str">
        <f>IF('Rekapitulace stavby'!E17="","",'Rekapitulace stavby'!E17)</f>
        <v xml:space="preserve"> </v>
      </c>
      <c r="F23" s="39"/>
      <c r="G23" s="39"/>
      <c r="H23" s="39"/>
      <c r="I23" s="143" t="s">
        <v>27</v>
      </c>
      <c r="J23" s="134" t="str">
        <f>IF('Rekapitulace stavby'!AN17="","",'Rekapitulace stavby'!AN17)</f>
        <v/>
      </c>
      <c r="K23" s="39"/>
      <c r="L23" s="14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14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43" t="s">
        <v>32</v>
      </c>
      <c r="E25" s="39"/>
      <c r="F25" s="39"/>
      <c r="G25" s="39"/>
      <c r="H25" s="39"/>
      <c r="I25" s="143" t="s">
        <v>26</v>
      </c>
      <c r="J25" s="134" t="str">
        <f>IF('Rekapitulace stavby'!AN19="","",'Rekapitulace stavby'!AN19)</f>
        <v/>
      </c>
      <c r="K25" s="39"/>
      <c r="L25" s="14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34" t="str">
        <f>IF('Rekapitulace stavby'!E20="","",'Rekapitulace stavby'!E20)</f>
        <v xml:space="preserve"> </v>
      </c>
      <c r="F26" s="39"/>
      <c r="G26" s="39"/>
      <c r="H26" s="39"/>
      <c r="I26" s="143" t="s">
        <v>27</v>
      </c>
      <c r="J26" s="134" t="str">
        <f>IF('Rekapitulace stavby'!AN20="","",'Rekapitulace stavby'!AN20)</f>
        <v/>
      </c>
      <c r="K26" s="39"/>
      <c r="L26" s="14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145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43" t="s">
        <v>33</v>
      </c>
      <c r="E28" s="39"/>
      <c r="F28" s="39"/>
      <c r="G28" s="39"/>
      <c r="H28" s="39"/>
      <c r="I28" s="39"/>
      <c r="J28" s="39"/>
      <c r="K28" s="39"/>
      <c r="L28" s="14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48"/>
      <c r="B29" s="149"/>
      <c r="C29" s="148"/>
      <c r="D29" s="148"/>
      <c r="E29" s="150" t="s">
        <v>19</v>
      </c>
      <c r="F29" s="150"/>
      <c r="G29" s="150"/>
      <c r="H29" s="150"/>
      <c r="I29" s="148"/>
      <c r="J29" s="148"/>
      <c r="K29" s="148"/>
      <c r="L29" s="151"/>
      <c r="S29" s="148"/>
      <c r="T29" s="148"/>
      <c r="U29" s="148"/>
      <c r="V29" s="148"/>
      <c r="W29" s="148"/>
      <c r="X29" s="148"/>
      <c r="Y29" s="148"/>
      <c r="Z29" s="148"/>
      <c r="AA29" s="148"/>
      <c r="AB29" s="148"/>
      <c r="AC29" s="148"/>
      <c r="AD29" s="148"/>
      <c r="AE29" s="148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14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2"/>
      <c r="E31" s="152"/>
      <c r="F31" s="152"/>
      <c r="G31" s="152"/>
      <c r="H31" s="152"/>
      <c r="I31" s="152"/>
      <c r="J31" s="152"/>
      <c r="K31" s="152"/>
      <c r="L31" s="14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53" t="s">
        <v>35</v>
      </c>
      <c r="E32" s="39"/>
      <c r="F32" s="39"/>
      <c r="G32" s="39"/>
      <c r="H32" s="39"/>
      <c r="I32" s="39"/>
      <c r="J32" s="154">
        <f>ROUND(J89, 2)</f>
        <v>0</v>
      </c>
      <c r="K32" s="39"/>
      <c r="L32" s="14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2"/>
      <c r="E33" s="152"/>
      <c r="F33" s="152"/>
      <c r="G33" s="152"/>
      <c r="H33" s="152"/>
      <c r="I33" s="152"/>
      <c r="J33" s="152"/>
      <c r="K33" s="152"/>
      <c r="L33" s="14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55" t="s">
        <v>37</v>
      </c>
      <c r="G34" s="39"/>
      <c r="H34" s="39"/>
      <c r="I34" s="155" t="s">
        <v>36</v>
      </c>
      <c r="J34" s="155" t="s">
        <v>38</v>
      </c>
      <c r="K34" s="39"/>
      <c r="L34" s="14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56" t="s">
        <v>39</v>
      </c>
      <c r="E35" s="143" t="s">
        <v>40</v>
      </c>
      <c r="F35" s="157">
        <f>ROUND((SUM(BE89:BE147)),  2)</f>
        <v>0</v>
      </c>
      <c r="G35" s="39"/>
      <c r="H35" s="39"/>
      <c r="I35" s="158">
        <v>0.20999999999999999</v>
      </c>
      <c r="J35" s="157">
        <f>ROUND(((SUM(BE89:BE147))*I35),  2)</f>
        <v>0</v>
      </c>
      <c r="K35" s="39"/>
      <c r="L35" s="14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43" t="s">
        <v>41</v>
      </c>
      <c r="F36" s="157">
        <f>ROUND((SUM(BF89:BF147)),  2)</f>
        <v>0</v>
      </c>
      <c r="G36" s="39"/>
      <c r="H36" s="39"/>
      <c r="I36" s="158">
        <v>0.14999999999999999</v>
      </c>
      <c r="J36" s="157">
        <f>ROUND(((SUM(BF89:BF147))*I36),  2)</f>
        <v>0</v>
      </c>
      <c r="K36" s="39"/>
      <c r="L36" s="14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3" t="s">
        <v>42</v>
      </c>
      <c r="F37" s="157">
        <f>ROUND((SUM(BG89:BG147)),  2)</f>
        <v>0</v>
      </c>
      <c r="G37" s="39"/>
      <c r="H37" s="39"/>
      <c r="I37" s="158">
        <v>0.20999999999999999</v>
      </c>
      <c r="J37" s="157">
        <f>0</f>
        <v>0</v>
      </c>
      <c r="K37" s="39"/>
      <c r="L37" s="14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43" t="s">
        <v>43</v>
      </c>
      <c r="F38" s="157">
        <f>ROUND((SUM(BH89:BH147)),  2)</f>
        <v>0</v>
      </c>
      <c r="G38" s="39"/>
      <c r="H38" s="39"/>
      <c r="I38" s="158">
        <v>0.14999999999999999</v>
      </c>
      <c r="J38" s="157">
        <f>0</f>
        <v>0</v>
      </c>
      <c r="K38" s="39"/>
      <c r="L38" s="14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3" t="s">
        <v>44</v>
      </c>
      <c r="F39" s="157">
        <f>ROUND((SUM(BI89:BI147)),  2)</f>
        <v>0</v>
      </c>
      <c r="G39" s="39"/>
      <c r="H39" s="39"/>
      <c r="I39" s="158">
        <v>0</v>
      </c>
      <c r="J39" s="157">
        <f>0</f>
        <v>0</v>
      </c>
      <c r="K39" s="39"/>
      <c r="L39" s="14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14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59"/>
      <c r="D41" s="160" t="s">
        <v>45</v>
      </c>
      <c r="E41" s="161"/>
      <c r="F41" s="161"/>
      <c r="G41" s="162" t="s">
        <v>46</v>
      </c>
      <c r="H41" s="163" t="s">
        <v>47</v>
      </c>
      <c r="I41" s="161"/>
      <c r="J41" s="164">
        <f>SUM(J32:J39)</f>
        <v>0</v>
      </c>
      <c r="K41" s="165"/>
      <c r="L41" s="145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166"/>
      <c r="C42" s="167"/>
      <c r="D42" s="167"/>
      <c r="E42" s="167"/>
      <c r="F42" s="167"/>
      <c r="G42" s="167"/>
      <c r="H42" s="167"/>
      <c r="I42" s="167"/>
      <c r="J42" s="167"/>
      <c r="K42" s="167"/>
      <c r="L42" s="145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6" s="2" customFormat="1" ht="6.96" customHeight="1">
      <c r="A46" s="39"/>
      <c r="B46" s="168"/>
      <c r="C46" s="169"/>
      <c r="D46" s="169"/>
      <c r="E46" s="169"/>
      <c r="F46" s="169"/>
      <c r="G46" s="169"/>
      <c r="H46" s="169"/>
      <c r="I46" s="169"/>
      <c r="J46" s="169"/>
      <c r="K46" s="169"/>
      <c r="L46" s="14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24.96" customHeight="1">
      <c r="A47" s="39"/>
      <c r="B47" s="40"/>
      <c r="C47" s="24" t="s">
        <v>99</v>
      </c>
      <c r="D47" s="41"/>
      <c r="E47" s="41"/>
      <c r="F47" s="41"/>
      <c r="G47" s="41"/>
      <c r="H47" s="41"/>
      <c r="I47" s="41"/>
      <c r="J47" s="41"/>
      <c r="K47" s="41"/>
      <c r="L47" s="14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14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16</v>
      </c>
      <c r="D49" s="41"/>
      <c r="E49" s="41"/>
      <c r="F49" s="41"/>
      <c r="G49" s="41"/>
      <c r="H49" s="41"/>
      <c r="I49" s="41"/>
      <c r="J49" s="41"/>
      <c r="K49" s="41"/>
      <c r="L49" s="14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170" t="str">
        <f>E7</f>
        <v>Rekonstrukce malé vodní nádrže a přístupové polní cesty C1 v k.ú. Kosoř, SO-01 Malá vodní nádrž</v>
      </c>
      <c r="F50" s="33"/>
      <c r="G50" s="33"/>
      <c r="H50" s="33"/>
      <c r="I50" s="41"/>
      <c r="J50" s="41"/>
      <c r="K50" s="41"/>
      <c r="L50" s="14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1" customFormat="1" ht="12" customHeight="1">
      <c r="B51" s="22"/>
      <c r="C51" s="33" t="s">
        <v>97</v>
      </c>
      <c r="D51" s="23"/>
      <c r="E51" s="23"/>
      <c r="F51" s="23"/>
      <c r="G51" s="23"/>
      <c r="H51" s="23"/>
      <c r="I51" s="23"/>
      <c r="J51" s="23"/>
      <c r="K51" s="23"/>
      <c r="L51" s="21"/>
    </row>
    <row r="52" s="2" customFormat="1" ht="16.5" customHeight="1">
      <c r="A52" s="39"/>
      <c r="B52" s="40"/>
      <c r="C52" s="41"/>
      <c r="D52" s="41"/>
      <c r="E52" s="170" t="s">
        <v>177</v>
      </c>
      <c r="F52" s="41"/>
      <c r="G52" s="41"/>
      <c r="H52" s="41"/>
      <c r="I52" s="41"/>
      <c r="J52" s="41"/>
      <c r="K52" s="41"/>
      <c r="L52" s="14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12" customHeight="1">
      <c r="A53" s="39"/>
      <c r="B53" s="40"/>
      <c r="C53" s="33" t="s">
        <v>178</v>
      </c>
      <c r="D53" s="41"/>
      <c r="E53" s="41"/>
      <c r="F53" s="41"/>
      <c r="G53" s="41"/>
      <c r="H53" s="41"/>
      <c r="I53" s="41"/>
      <c r="J53" s="41"/>
      <c r="K53" s="41"/>
      <c r="L53" s="14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6.5" customHeight="1">
      <c r="A54" s="39"/>
      <c r="B54" s="40"/>
      <c r="C54" s="41"/>
      <c r="D54" s="41"/>
      <c r="E54" s="70" t="str">
        <f>E11</f>
        <v>SO-01.4 - Odpadní koryto</v>
      </c>
      <c r="F54" s="41"/>
      <c r="G54" s="41"/>
      <c r="H54" s="41"/>
      <c r="I54" s="41"/>
      <c r="J54" s="41"/>
      <c r="K54" s="41"/>
      <c r="L54" s="14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6.96" customHeight="1">
      <c r="A55" s="39"/>
      <c r="B55" s="40"/>
      <c r="C55" s="41"/>
      <c r="D55" s="41"/>
      <c r="E55" s="41"/>
      <c r="F55" s="41"/>
      <c r="G55" s="41"/>
      <c r="H55" s="41"/>
      <c r="I55" s="41"/>
      <c r="J55" s="41"/>
      <c r="K55" s="41"/>
      <c r="L55" s="14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2" customHeight="1">
      <c r="A56" s="39"/>
      <c r="B56" s="40"/>
      <c r="C56" s="33" t="s">
        <v>21</v>
      </c>
      <c r="D56" s="41"/>
      <c r="E56" s="41"/>
      <c r="F56" s="28" t="str">
        <f>F14</f>
        <v xml:space="preserve"> </v>
      </c>
      <c r="G56" s="41"/>
      <c r="H56" s="41"/>
      <c r="I56" s="33" t="s">
        <v>23</v>
      </c>
      <c r="J56" s="73" t="str">
        <f>IF(J14="","",J14)</f>
        <v>1. 2. 2023</v>
      </c>
      <c r="K56" s="41"/>
      <c r="L56" s="14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6.96" customHeight="1">
      <c r="A57" s="39"/>
      <c r="B57" s="40"/>
      <c r="C57" s="41"/>
      <c r="D57" s="41"/>
      <c r="E57" s="41"/>
      <c r="F57" s="41"/>
      <c r="G57" s="41"/>
      <c r="H57" s="41"/>
      <c r="I57" s="41"/>
      <c r="J57" s="41"/>
      <c r="K57" s="41"/>
      <c r="L57" s="14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5.15" customHeight="1">
      <c r="A58" s="39"/>
      <c r="B58" s="40"/>
      <c r="C58" s="33" t="s">
        <v>25</v>
      </c>
      <c r="D58" s="41"/>
      <c r="E58" s="41"/>
      <c r="F58" s="28" t="str">
        <f>E17</f>
        <v xml:space="preserve"> </v>
      </c>
      <c r="G58" s="41"/>
      <c r="H58" s="41"/>
      <c r="I58" s="33" t="s">
        <v>30</v>
      </c>
      <c r="J58" s="37" t="str">
        <f>E23</f>
        <v xml:space="preserve"> </v>
      </c>
      <c r="K58" s="41"/>
      <c r="L58" s="14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15.15" customHeight="1">
      <c r="A59" s="39"/>
      <c r="B59" s="40"/>
      <c r="C59" s="33" t="s">
        <v>28</v>
      </c>
      <c r="D59" s="41"/>
      <c r="E59" s="41"/>
      <c r="F59" s="28" t="str">
        <f>IF(E20="","",E20)</f>
        <v>Vyplň údaj</v>
      </c>
      <c r="G59" s="41"/>
      <c r="H59" s="41"/>
      <c r="I59" s="33" t="s">
        <v>32</v>
      </c>
      <c r="J59" s="37" t="str">
        <f>E26</f>
        <v xml:space="preserve"> </v>
      </c>
      <c r="K59" s="41"/>
      <c r="L59" s="14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0.32" customHeight="1">
      <c r="A60" s="39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145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29.28" customHeight="1">
      <c r="A61" s="39"/>
      <c r="B61" s="40"/>
      <c r="C61" s="171" t="s">
        <v>100</v>
      </c>
      <c r="D61" s="172"/>
      <c r="E61" s="172"/>
      <c r="F61" s="172"/>
      <c r="G61" s="172"/>
      <c r="H61" s="172"/>
      <c r="I61" s="172"/>
      <c r="J61" s="173" t="s">
        <v>101</v>
      </c>
      <c r="K61" s="172"/>
      <c r="L61" s="145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10.32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45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22.8" customHeight="1">
      <c r="A63" s="39"/>
      <c r="B63" s="40"/>
      <c r="C63" s="174" t="s">
        <v>67</v>
      </c>
      <c r="D63" s="41"/>
      <c r="E63" s="41"/>
      <c r="F63" s="41"/>
      <c r="G63" s="41"/>
      <c r="H63" s="41"/>
      <c r="I63" s="41"/>
      <c r="J63" s="103">
        <f>J89</f>
        <v>0</v>
      </c>
      <c r="K63" s="41"/>
      <c r="L63" s="14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U63" s="18" t="s">
        <v>102</v>
      </c>
    </row>
    <row r="64" s="9" customFormat="1" ht="24.96" customHeight="1">
      <c r="A64" s="9"/>
      <c r="B64" s="175"/>
      <c r="C64" s="176"/>
      <c r="D64" s="177" t="s">
        <v>180</v>
      </c>
      <c r="E64" s="178"/>
      <c r="F64" s="178"/>
      <c r="G64" s="178"/>
      <c r="H64" s="178"/>
      <c r="I64" s="178"/>
      <c r="J64" s="179">
        <f>J90</f>
        <v>0</v>
      </c>
      <c r="K64" s="176"/>
      <c r="L64" s="180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2" customFormat="1" ht="19.92" customHeight="1">
      <c r="A65" s="12"/>
      <c r="B65" s="224"/>
      <c r="C65" s="126"/>
      <c r="D65" s="225" t="s">
        <v>181</v>
      </c>
      <c r="E65" s="226"/>
      <c r="F65" s="226"/>
      <c r="G65" s="226"/>
      <c r="H65" s="226"/>
      <c r="I65" s="226"/>
      <c r="J65" s="227">
        <f>J91</f>
        <v>0</v>
      </c>
      <c r="K65" s="126"/>
      <c r="L65" s="228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</row>
    <row r="66" s="12" customFormat="1" ht="19.92" customHeight="1">
      <c r="A66" s="12"/>
      <c r="B66" s="224"/>
      <c r="C66" s="126"/>
      <c r="D66" s="225" t="s">
        <v>182</v>
      </c>
      <c r="E66" s="226"/>
      <c r="F66" s="226"/>
      <c r="G66" s="226"/>
      <c r="H66" s="226"/>
      <c r="I66" s="226"/>
      <c r="J66" s="227">
        <f>J132</f>
        <v>0</v>
      </c>
      <c r="K66" s="126"/>
      <c r="L66" s="228"/>
      <c r="S66" s="12"/>
      <c r="T66" s="12"/>
      <c r="U66" s="12"/>
      <c r="V66" s="12"/>
      <c r="W66" s="12"/>
      <c r="X66" s="12"/>
      <c r="Y66" s="12"/>
      <c r="Z66" s="12"/>
      <c r="AA66" s="12"/>
      <c r="AB66" s="12"/>
      <c r="AC66" s="12"/>
      <c r="AD66" s="12"/>
      <c r="AE66" s="12"/>
    </row>
    <row r="67" s="12" customFormat="1" ht="19.92" customHeight="1">
      <c r="A67" s="12"/>
      <c r="B67" s="224"/>
      <c r="C67" s="126"/>
      <c r="D67" s="225" t="s">
        <v>184</v>
      </c>
      <c r="E67" s="226"/>
      <c r="F67" s="226"/>
      <c r="G67" s="226"/>
      <c r="H67" s="226"/>
      <c r="I67" s="226"/>
      <c r="J67" s="227">
        <f>J145</f>
        <v>0</v>
      </c>
      <c r="K67" s="126"/>
      <c r="L67" s="228"/>
      <c r="S67" s="12"/>
      <c r="T67" s="12"/>
      <c r="U67" s="12"/>
      <c r="V67" s="12"/>
      <c r="W67" s="12"/>
      <c r="X67" s="12"/>
      <c r="Y67" s="12"/>
      <c r="Z67" s="12"/>
      <c r="AA67" s="12"/>
      <c r="AB67" s="12"/>
      <c r="AC67" s="12"/>
      <c r="AD67" s="12"/>
      <c r="AE67" s="12"/>
    </row>
    <row r="68" s="2" customFormat="1" ht="21.84" customHeight="1">
      <c r="A68" s="39"/>
      <c r="B68" s="40"/>
      <c r="C68" s="41"/>
      <c r="D68" s="41"/>
      <c r="E68" s="41"/>
      <c r="F68" s="41"/>
      <c r="G68" s="41"/>
      <c r="H68" s="41"/>
      <c r="I68" s="41"/>
      <c r="J68" s="41"/>
      <c r="K68" s="41"/>
      <c r="L68" s="145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69" s="2" customFormat="1" ht="6.96" customHeight="1">
      <c r="A69" s="39"/>
      <c r="B69" s="60"/>
      <c r="C69" s="61"/>
      <c r="D69" s="61"/>
      <c r="E69" s="61"/>
      <c r="F69" s="61"/>
      <c r="G69" s="61"/>
      <c r="H69" s="61"/>
      <c r="I69" s="61"/>
      <c r="J69" s="61"/>
      <c r="K69" s="61"/>
      <c r="L69" s="145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3" s="2" customFormat="1" ht="6.96" customHeight="1">
      <c r="A73" s="39"/>
      <c r="B73" s="62"/>
      <c r="C73" s="63"/>
      <c r="D73" s="63"/>
      <c r="E73" s="63"/>
      <c r="F73" s="63"/>
      <c r="G73" s="63"/>
      <c r="H73" s="63"/>
      <c r="I73" s="63"/>
      <c r="J73" s="63"/>
      <c r="K73" s="63"/>
      <c r="L73" s="14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24.96" customHeight="1">
      <c r="A74" s="39"/>
      <c r="B74" s="40"/>
      <c r="C74" s="24" t="s">
        <v>104</v>
      </c>
      <c r="D74" s="41"/>
      <c r="E74" s="41"/>
      <c r="F74" s="41"/>
      <c r="G74" s="41"/>
      <c r="H74" s="41"/>
      <c r="I74" s="41"/>
      <c r="J74" s="41"/>
      <c r="K74" s="41"/>
      <c r="L74" s="14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6.96" customHeight="1">
      <c r="A75" s="39"/>
      <c r="B75" s="40"/>
      <c r="C75" s="41"/>
      <c r="D75" s="41"/>
      <c r="E75" s="41"/>
      <c r="F75" s="41"/>
      <c r="G75" s="41"/>
      <c r="H75" s="41"/>
      <c r="I75" s="41"/>
      <c r="J75" s="41"/>
      <c r="K75" s="41"/>
      <c r="L75" s="14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2" customHeight="1">
      <c r="A76" s="39"/>
      <c r="B76" s="40"/>
      <c r="C76" s="33" t="s">
        <v>16</v>
      </c>
      <c r="D76" s="41"/>
      <c r="E76" s="41"/>
      <c r="F76" s="41"/>
      <c r="G76" s="41"/>
      <c r="H76" s="41"/>
      <c r="I76" s="41"/>
      <c r="J76" s="41"/>
      <c r="K76" s="41"/>
      <c r="L76" s="14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6.5" customHeight="1">
      <c r="A77" s="39"/>
      <c r="B77" s="40"/>
      <c r="C77" s="41"/>
      <c r="D77" s="41"/>
      <c r="E77" s="170" t="str">
        <f>E7</f>
        <v>Rekonstrukce malé vodní nádrže a přístupové polní cesty C1 v k.ú. Kosoř, SO-01 Malá vodní nádrž</v>
      </c>
      <c r="F77" s="33"/>
      <c r="G77" s="33"/>
      <c r="H77" s="33"/>
      <c r="I77" s="41"/>
      <c r="J77" s="41"/>
      <c r="K77" s="41"/>
      <c r="L77" s="14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1" customFormat="1" ht="12" customHeight="1">
      <c r="B78" s="22"/>
      <c r="C78" s="33" t="s">
        <v>97</v>
      </c>
      <c r="D78" s="23"/>
      <c r="E78" s="23"/>
      <c r="F78" s="23"/>
      <c r="G78" s="23"/>
      <c r="H78" s="23"/>
      <c r="I78" s="23"/>
      <c r="J78" s="23"/>
      <c r="K78" s="23"/>
      <c r="L78" s="21"/>
    </row>
    <row r="79" s="2" customFormat="1" ht="16.5" customHeight="1">
      <c r="A79" s="39"/>
      <c r="B79" s="40"/>
      <c r="C79" s="41"/>
      <c r="D79" s="41"/>
      <c r="E79" s="170" t="s">
        <v>177</v>
      </c>
      <c r="F79" s="41"/>
      <c r="G79" s="41"/>
      <c r="H79" s="41"/>
      <c r="I79" s="41"/>
      <c r="J79" s="41"/>
      <c r="K79" s="41"/>
      <c r="L79" s="14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2" customHeight="1">
      <c r="A80" s="39"/>
      <c r="B80" s="40"/>
      <c r="C80" s="33" t="s">
        <v>178</v>
      </c>
      <c r="D80" s="41"/>
      <c r="E80" s="41"/>
      <c r="F80" s="41"/>
      <c r="G80" s="41"/>
      <c r="H80" s="41"/>
      <c r="I80" s="41"/>
      <c r="J80" s="41"/>
      <c r="K80" s="41"/>
      <c r="L80" s="14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6.5" customHeight="1">
      <c r="A81" s="39"/>
      <c r="B81" s="40"/>
      <c r="C81" s="41"/>
      <c r="D81" s="41"/>
      <c r="E81" s="70" t="str">
        <f>E11</f>
        <v>SO-01.4 - Odpadní koryto</v>
      </c>
      <c r="F81" s="41"/>
      <c r="G81" s="41"/>
      <c r="H81" s="41"/>
      <c r="I81" s="41"/>
      <c r="J81" s="41"/>
      <c r="K81" s="41"/>
      <c r="L81" s="14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6.96" customHeight="1">
      <c r="A82" s="39"/>
      <c r="B82" s="40"/>
      <c r="C82" s="41"/>
      <c r="D82" s="41"/>
      <c r="E82" s="41"/>
      <c r="F82" s="41"/>
      <c r="G82" s="41"/>
      <c r="H82" s="41"/>
      <c r="I82" s="41"/>
      <c r="J82" s="41"/>
      <c r="K82" s="41"/>
      <c r="L82" s="14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2" customHeight="1">
      <c r="A83" s="39"/>
      <c r="B83" s="40"/>
      <c r="C83" s="33" t="s">
        <v>21</v>
      </c>
      <c r="D83" s="41"/>
      <c r="E83" s="41"/>
      <c r="F83" s="28" t="str">
        <f>F14</f>
        <v xml:space="preserve"> </v>
      </c>
      <c r="G83" s="41"/>
      <c r="H83" s="41"/>
      <c r="I83" s="33" t="s">
        <v>23</v>
      </c>
      <c r="J83" s="73" t="str">
        <f>IF(J14="","",J14)</f>
        <v>1. 2. 2023</v>
      </c>
      <c r="K83" s="41"/>
      <c r="L83" s="14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6.96" customHeight="1">
      <c r="A84" s="39"/>
      <c r="B84" s="40"/>
      <c r="C84" s="41"/>
      <c r="D84" s="41"/>
      <c r="E84" s="41"/>
      <c r="F84" s="41"/>
      <c r="G84" s="41"/>
      <c r="H84" s="41"/>
      <c r="I84" s="41"/>
      <c r="J84" s="41"/>
      <c r="K84" s="41"/>
      <c r="L84" s="14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5.15" customHeight="1">
      <c r="A85" s="39"/>
      <c r="B85" s="40"/>
      <c r="C85" s="33" t="s">
        <v>25</v>
      </c>
      <c r="D85" s="41"/>
      <c r="E85" s="41"/>
      <c r="F85" s="28" t="str">
        <f>E17</f>
        <v xml:space="preserve"> </v>
      </c>
      <c r="G85" s="41"/>
      <c r="H85" s="41"/>
      <c r="I85" s="33" t="s">
        <v>30</v>
      </c>
      <c r="J85" s="37" t="str">
        <f>E23</f>
        <v xml:space="preserve"> </v>
      </c>
      <c r="K85" s="41"/>
      <c r="L85" s="14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5.15" customHeight="1">
      <c r="A86" s="39"/>
      <c r="B86" s="40"/>
      <c r="C86" s="33" t="s">
        <v>28</v>
      </c>
      <c r="D86" s="41"/>
      <c r="E86" s="41"/>
      <c r="F86" s="28" t="str">
        <f>IF(E20="","",E20)</f>
        <v>Vyplň údaj</v>
      </c>
      <c r="G86" s="41"/>
      <c r="H86" s="41"/>
      <c r="I86" s="33" t="s">
        <v>32</v>
      </c>
      <c r="J86" s="37" t="str">
        <f>E26</f>
        <v xml:space="preserve"> </v>
      </c>
      <c r="K86" s="41"/>
      <c r="L86" s="145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0.32" customHeight="1">
      <c r="A87" s="39"/>
      <c r="B87" s="40"/>
      <c r="C87" s="41"/>
      <c r="D87" s="41"/>
      <c r="E87" s="41"/>
      <c r="F87" s="41"/>
      <c r="G87" s="41"/>
      <c r="H87" s="41"/>
      <c r="I87" s="41"/>
      <c r="J87" s="41"/>
      <c r="K87" s="41"/>
      <c r="L87" s="145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10" customFormat="1" ht="29.28" customHeight="1">
      <c r="A88" s="181"/>
      <c r="B88" s="182"/>
      <c r="C88" s="183" t="s">
        <v>105</v>
      </c>
      <c r="D88" s="184" t="s">
        <v>54</v>
      </c>
      <c r="E88" s="184" t="s">
        <v>50</v>
      </c>
      <c r="F88" s="184" t="s">
        <v>51</v>
      </c>
      <c r="G88" s="184" t="s">
        <v>106</v>
      </c>
      <c r="H88" s="184" t="s">
        <v>107</v>
      </c>
      <c r="I88" s="184" t="s">
        <v>108</v>
      </c>
      <c r="J88" s="184" t="s">
        <v>101</v>
      </c>
      <c r="K88" s="185" t="s">
        <v>109</v>
      </c>
      <c r="L88" s="186"/>
      <c r="M88" s="93" t="s">
        <v>19</v>
      </c>
      <c r="N88" s="94" t="s">
        <v>39</v>
      </c>
      <c r="O88" s="94" t="s">
        <v>110</v>
      </c>
      <c r="P88" s="94" t="s">
        <v>111</v>
      </c>
      <c r="Q88" s="94" t="s">
        <v>112</v>
      </c>
      <c r="R88" s="94" t="s">
        <v>113</v>
      </c>
      <c r="S88" s="94" t="s">
        <v>114</v>
      </c>
      <c r="T88" s="95" t="s">
        <v>115</v>
      </c>
      <c r="U88" s="181"/>
      <c r="V88" s="181"/>
      <c r="W88" s="181"/>
      <c r="X88" s="181"/>
      <c r="Y88" s="181"/>
      <c r="Z88" s="181"/>
      <c r="AA88" s="181"/>
      <c r="AB88" s="181"/>
      <c r="AC88" s="181"/>
      <c r="AD88" s="181"/>
      <c r="AE88" s="181"/>
    </row>
    <row r="89" s="2" customFormat="1" ht="22.8" customHeight="1">
      <c r="A89" s="39"/>
      <c r="B89" s="40"/>
      <c r="C89" s="100" t="s">
        <v>116</v>
      </c>
      <c r="D89" s="41"/>
      <c r="E89" s="41"/>
      <c r="F89" s="41"/>
      <c r="G89" s="41"/>
      <c r="H89" s="41"/>
      <c r="I89" s="41"/>
      <c r="J89" s="187">
        <f>BK89</f>
        <v>0</v>
      </c>
      <c r="K89" s="41"/>
      <c r="L89" s="45"/>
      <c r="M89" s="96"/>
      <c r="N89" s="188"/>
      <c r="O89" s="97"/>
      <c r="P89" s="189">
        <f>P90</f>
        <v>0</v>
      </c>
      <c r="Q89" s="97"/>
      <c r="R89" s="189">
        <f>R90</f>
        <v>34.558481</v>
      </c>
      <c r="S89" s="97"/>
      <c r="T89" s="190">
        <f>T90</f>
        <v>0</v>
      </c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T89" s="18" t="s">
        <v>68</v>
      </c>
      <c r="AU89" s="18" t="s">
        <v>102</v>
      </c>
      <c r="BK89" s="191">
        <f>BK90</f>
        <v>0</v>
      </c>
    </row>
    <row r="90" s="11" customFormat="1" ht="25.92" customHeight="1">
      <c r="A90" s="11"/>
      <c r="B90" s="192"/>
      <c r="C90" s="193"/>
      <c r="D90" s="194" t="s">
        <v>68</v>
      </c>
      <c r="E90" s="195" t="s">
        <v>185</v>
      </c>
      <c r="F90" s="195" t="s">
        <v>186</v>
      </c>
      <c r="G90" s="193"/>
      <c r="H90" s="193"/>
      <c r="I90" s="196"/>
      <c r="J90" s="197">
        <f>BK90</f>
        <v>0</v>
      </c>
      <c r="K90" s="193"/>
      <c r="L90" s="198"/>
      <c r="M90" s="199"/>
      <c r="N90" s="200"/>
      <c r="O90" s="200"/>
      <c r="P90" s="201">
        <f>P91+P132+P145</f>
        <v>0</v>
      </c>
      <c r="Q90" s="200"/>
      <c r="R90" s="201">
        <f>R91+R132+R145</f>
        <v>34.558481</v>
      </c>
      <c r="S90" s="200"/>
      <c r="T90" s="202">
        <f>T91+T132+T145</f>
        <v>0</v>
      </c>
      <c r="U90" s="11"/>
      <c r="V90" s="11"/>
      <c r="W90" s="11"/>
      <c r="X90" s="11"/>
      <c r="Y90" s="11"/>
      <c r="Z90" s="11"/>
      <c r="AA90" s="11"/>
      <c r="AB90" s="11"/>
      <c r="AC90" s="11"/>
      <c r="AD90" s="11"/>
      <c r="AE90" s="11"/>
      <c r="AR90" s="203" t="s">
        <v>77</v>
      </c>
      <c r="AT90" s="204" t="s">
        <v>68</v>
      </c>
      <c r="AU90" s="204" t="s">
        <v>69</v>
      </c>
      <c r="AY90" s="203" t="s">
        <v>120</v>
      </c>
      <c r="BK90" s="205">
        <f>BK91+BK132+BK145</f>
        <v>0</v>
      </c>
    </row>
    <row r="91" s="11" customFormat="1" ht="22.8" customHeight="1">
      <c r="A91" s="11"/>
      <c r="B91" s="192"/>
      <c r="C91" s="193"/>
      <c r="D91" s="194" t="s">
        <v>68</v>
      </c>
      <c r="E91" s="229" t="s">
        <v>77</v>
      </c>
      <c r="F91" s="229" t="s">
        <v>187</v>
      </c>
      <c r="G91" s="193"/>
      <c r="H91" s="193"/>
      <c r="I91" s="196"/>
      <c r="J91" s="230">
        <f>BK91</f>
        <v>0</v>
      </c>
      <c r="K91" s="193"/>
      <c r="L91" s="198"/>
      <c r="M91" s="199"/>
      <c r="N91" s="200"/>
      <c r="O91" s="200"/>
      <c r="P91" s="201">
        <f>SUM(P92:P131)</f>
        <v>0</v>
      </c>
      <c r="Q91" s="200"/>
      <c r="R91" s="201">
        <f>SUM(R92:R131)</f>
        <v>0</v>
      </c>
      <c r="S91" s="200"/>
      <c r="T91" s="202">
        <f>SUM(T92:T131)</f>
        <v>0</v>
      </c>
      <c r="U91" s="11"/>
      <c r="V91" s="11"/>
      <c r="W91" s="11"/>
      <c r="X91" s="11"/>
      <c r="Y91" s="11"/>
      <c r="Z91" s="11"/>
      <c r="AA91" s="11"/>
      <c r="AB91" s="11"/>
      <c r="AC91" s="11"/>
      <c r="AD91" s="11"/>
      <c r="AE91" s="11"/>
      <c r="AR91" s="203" t="s">
        <v>77</v>
      </c>
      <c r="AT91" s="204" t="s">
        <v>68</v>
      </c>
      <c r="AU91" s="204" t="s">
        <v>77</v>
      </c>
      <c r="AY91" s="203" t="s">
        <v>120</v>
      </c>
      <c r="BK91" s="205">
        <f>SUM(BK92:BK131)</f>
        <v>0</v>
      </c>
    </row>
    <row r="92" s="2" customFormat="1" ht="24.15" customHeight="1">
      <c r="A92" s="39"/>
      <c r="B92" s="40"/>
      <c r="C92" s="206" t="s">
        <v>77</v>
      </c>
      <c r="D92" s="206" t="s">
        <v>121</v>
      </c>
      <c r="E92" s="207" t="s">
        <v>996</v>
      </c>
      <c r="F92" s="208" t="s">
        <v>997</v>
      </c>
      <c r="G92" s="209" t="s">
        <v>190</v>
      </c>
      <c r="H92" s="210">
        <v>25</v>
      </c>
      <c r="I92" s="211"/>
      <c r="J92" s="212">
        <f>ROUND(I92*H92,2)</f>
        <v>0</v>
      </c>
      <c r="K92" s="208" t="s">
        <v>191</v>
      </c>
      <c r="L92" s="45"/>
      <c r="M92" s="213" t="s">
        <v>19</v>
      </c>
      <c r="N92" s="214" t="s">
        <v>40</v>
      </c>
      <c r="O92" s="85"/>
      <c r="P92" s="215">
        <f>O92*H92</f>
        <v>0</v>
      </c>
      <c r="Q92" s="215">
        <v>0</v>
      </c>
      <c r="R92" s="215">
        <f>Q92*H92</f>
        <v>0</v>
      </c>
      <c r="S92" s="215">
        <v>0</v>
      </c>
      <c r="T92" s="216">
        <f>S92*H92</f>
        <v>0</v>
      </c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R92" s="217" t="s">
        <v>119</v>
      </c>
      <c r="AT92" s="217" t="s">
        <v>121</v>
      </c>
      <c r="AU92" s="217" t="s">
        <v>79</v>
      </c>
      <c r="AY92" s="18" t="s">
        <v>120</v>
      </c>
      <c r="BE92" s="218">
        <f>IF(N92="základní",J92,0)</f>
        <v>0</v>
      </c>
      <c r="BF92" s="218">
        <f>IF(N92="snížená",J92,0)</f>
        <v>0</v>
      </c>
      <c r="BG92" s="218">
        <f>IF(N92="zákl. přenesená",J92,0)</f>
        <v>0</v>
      </c>
      <c r="BH92" s="218">
        <f>IF(N92="sníž. přenesená",J92,0)</f>
        <v>0</v>
      </c>
      <c r="BI92" s="218">
        <f>IF(N92="nulová",J92,0)</f>
        <v>0</v>
      </c>
      <c r="BJ92" s="18" t="s">
        <v>77</v>
      </c>
      <c r="BK92" s="218">
        <f>ROUND(I92*H92,2)</f>
        <v>0</v>
      </c>
      <c r="BL92" s="18" t="s">
        <v>119</v>
      </c>
      <c r="BM92" s="217" t="s">
        <v>998</v>
      </c>
    </row>
    <row r="93" s="2" customFormat="1">
      <c r="A93" s="39"/>
      <c r="B93" s="40"/>
      <c r="C93" s="41"/>
      <c r="D93" s="231" t="s">
        <v>193</v>
      </c>
      <c r="E93" s="41"/>
      <c r="F93" s="232" t="s">
        <v>999</v>
      </c>
      <c r="G93" s="41"/>
      <c r="H93" s="41"/>
      <c r="I93" s="233"/>
      <c r="J93" s="41"/>
      <c r="K93" s="41"/>
      <c r="L93" s="45"/>
      <c r="M93" s="234"/>
      <c r="N93" s="235"/>
      <c r="O93" s="85"/>
      <c r="P93" s="85"/>
      <c r="Q93" s="85"/>
      <c r="R93" s="85"/>
      <c r="S93" s="85"/>
      <c r="T93" s="86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T93" s="18" t="s">
        <v>193</v>
      </c>
      <c r="AU93" s="18" t="s">
        <v>79</v>
      </c>
    </row>
    <row r="94" s="13" customFormat="1">
      <c r="A94" s="13"/>
      <c r="B94" s="236"/>
      <c r="C94" s="237"/>
      <c r="D94" s="238" t="s">
        <v>195</v>
      </c>
      <c r="E94" s="239" t="s">
        <v>19</v>
      </c>
      <c r="F94" s="240" t="s">
        <v>208</v>
      </c>
      <c r="G94" s="237"/>
      <c r="H94" s="241">
        <v>25</v>
      </c>
      <c r="I94" s="242"/>
      <c r="J94" s="237"/>
      <c r="K94" s="237"/>
      <c r="L94" s="243"/>
      <c r="M94" s="244"/>
      <c r="N94" s="245"/>
      <c r="O94" s="245"/>
      <c r="P94" s="245"/>
      <c r="Q94" s="245"/>
      <c r="R94" s="245"/>
      <c r="S94" s="245"/>
      <c r="T94" s="246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47" t="s">
        <v>195</v>
      </c>
      <c r="AU94" s="247" t="s">
        <v>79</v>
      </c>
      <c r="AV94" s="13" t="s">
        <v>79</v>
      </c>
      <c r="AW94" s="13" t="s">
        <v>31</v>
      </c>
      <c r="AX94" s="13" t="s">
        <v>77</v>
      </c>
      <c r="AY94" s="247" t="s">
        <v>120</v>
      </c>
    </row>
    <row r="95" s="2" customFormat="1" ht="21.75" customHeight="1">
      <c r="A95" s="39"/>
      <c r="B95" s="40"/>
      <c r="C95" s="206" t="s">
        <v>79</v>
      </c>
      <c r="D95" s="206" t="s">
        <v>121</v>
      </c>
      <c r="E95" s="207" t="s">
        <v>1000</v>
      </c>
      <c r="F95" s="208" t="s">
        <v>1001</v>
      </c>
      <c r="G95" s="209" t="s">
        <v>190</v>
      </c>
      <c r="H95" s="210">
        <v>25</v>
      </c>
      <c r="I95" s="211"/>
      <c r="J95" s="212">
        <f>ROUND(I95*H95,2)</f>
        <v>0</v>
      </c>
      <c r="K95" s="208" t="s">
        <v>191</v>
      </c>
      <c r="L95" s="45"/>
      <c r="M95" s="213" t="s">
        <v>19</v>
      </c>
      <c r="N95" s="214" t="s">
        <v>40</v>
      </c>
      <c r="O95" s="85"/>
      <c r="P95" s="215">
        <f>O95*H95</f>
        <v>0</v>
      </c>
      <c r="Q95" s="215">
        <v>0</v>
      </c>
      <c r="R95" s="215">
        <f>Q95*H95</f>
        <v>0</v>
      </c>
      <c r="S95" s="215">
        <v>0</v>
      </c>
      <c r="T95" s="216">
        <f>S95*H95</f>
        <v>0</v>
      </c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R95" s="217" t="s">
        <v>119</v>
      </c>
      <c r="AT95" s="217" t="s">
        <v>121</v>
      </c>
      <c r="AU95" s="217" t="s">
        <v>79</v>
      </c>
      <c r="AY95" s="18" t="s">
        <v>120</v>
      </c>
      <c r="BE95" s="218">
        <f>IF(N95="základní",J95,0)</f>
        <v>0</v>
      </c>
      <c r="BF95" s="218">
        <f>IF(N95="snížená",J95,0)</f>
        <v>0</v>
      </c>
      <c r="BG95" s="218">
        <f>IF(N95="zákl. přenesená",J95,0)</f>
        <v>0</v>
      </c>
      <c r="BH95" s="218">
        <f>IF(N95="sníž. přenesená",J95,0)</f>
        <v>0</v>
      </c>
      <c r="BI95" s="218">
        <f>IF(N95="nulová",J95,0)</f>
        <v>0</v>
      </c>
      <c r="BJ95" s="18" t="s">
        <v>77</v>
      </c>
      <c r="BK95" s="218">
        <f>ROUND(I95*H95,2)</f>
        <v>0</v>
      </c>
      <c r="BL95" s="18" t="s">
        <v>119</v>
      </c>
      <c r="BM95" s="217" t="s">
        <v>1002</v>
      </c>
    </row>
    <row r="96" s="2" customFormat="1">
      <c r="A96" s="39"/>
      <c r="B96" s="40"/>
      <c r="C96" s="41"/>
      <c r="D96" s="231" t="s">
        <v>193</v>
      </c>
      <c r="E96" s="41"/>
      <c r="F96" s="232" t="s">
        <v>1003</v>
      </c>
      <c r="G96" s="41"/>
      <c r="H96" s="41"/>
      <c r="I96" s="233"/>
      <c r="J96" s="41"/>
      <c r="K96" s="41"/>
      <c r="L96" s="45"/>
      <c r="M96" s="234"/>
      <c r="N96" s="235"/>
      <c r="O96" s="85"/>
      <c r="P96" s="85"/>
      <c r="Q96" s="85"/>
      <c r="R96" s="85"/>
      <c r="S96" s="85"/>
      <c r="T96" s="86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T96" s="18" t="s">
        <v>193</v>
      </c>
      <c r="AU96" s="18" t="s">
        <v>79</v>
      </c>
    </row>
    <row r="97" s="13" customFormat="1">
      <c r="A97" s="13"/>
      <c r="B97" s="236"/>
      <c r="C97" s="237"/>
      <c r="D97" s="238" t="s">
        <v>195</v>
      </c>
      <c r="E97" s="239" t="s">
        <v>19</v>
      </c>
      <c r="F97" s="240" t="s">
        <v>208</v>
      </c>
      <c r="G97" s="237"/>
      <c r="H97" s="241">
        <v>25</v>
      </c>
      <c r="I97" s="242"/>
      <c r="J97" s="237"/>
      <c r="K97" s="237"/>
      <c r="L97" s="243"/>
      <c r="M97" s="244"/>
      <c r="N97" s="245"/>
      <c r="O97" s="245"/>
      <c r="P97" s="245"/>
      <c r="Q97" s="245"/>
      <c r="R97" s="245"/>
      <c r="S97" s="245"/>
      <c r="T97" s="246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47" t="s">
        <v>195</v>
      </c>
      <c r="AU97" s="247" t="s">
        <v>79</v>
      </c>
      <c r="AV97" s="13" t="s">
        <v>79</v>
      </c>
      <c r="AW97" s="13" t="s">
        <v>31</v>
      </c>
      <c r="AX97" s="13" t="s">
        <v>77</v>
      </c>
      <c r="AY97" s="247" t="s">
        <v>120</v>
      </c>
    </row>
    <row r="98" s="2" customFormat="1" ht="16.5" customHeight="1">
      <c r="A98" s="39"/>
      <c r="B98" s="40"/>
      <c r="C98" s="206" t="s">
        <v>130</v>
      </c>
      <c r="D98" s="206" t="s">
        <v>121</v>
      </c>
      <c r="E98" s="207" t="s">
        <v>1004</v>
      </c>
      <c r="F98" s="208" t="s">
        <v>1005</v>
      </c>
      <c r="G98" s="209" t="s">
        <v>211</v>
      </c>
      <c r="H98" s="210">
        <v>8.0250000000000004</v>
      </c>
      <c r="I98" s="211"/>
      <c r="J98" s="212">
        <f>ROUND(I98*H98,2)</f>
        <v>0</v>
      </c>
      <c r="K98" s="208" t="s">
        <v>191</v>
      </c>
      <c r="L98" s="45"/>
      <c r="M98" s="213" t="s">
        <v>19</v>
      </c>
      <c r="N98" s="214" t="s">
        <v>40</v>
      </c>
      <c r="O98" s="85"/>
      <c r="P98" s="215">
        <f>O98*H98</f>
        <v>0</v>
      </c>
      <c r="Q98" s="215">
        <v>0</v>
      </c>
      <c r="R98" s="215">
        <f>Q98*H98</f>
        <v>0</v>
      </c>
      <c r="S98" s="215">
        <v>0</v>
      </c>
      <c r="T98" s="216">
        <f>S98*H98</f>
        <v>0</v>
      </c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R98" s="217" t="s">
        <v>119</v>
      </c>
      <c r="AT98" s="217" t="s">
        <v>121</v>
      </c>
      <c r="AU98" s="217" t="s">
        <v>79</v>
      </c>
      <c r="AY98" s="18" t="s">
        <v>120</v>
      </c>
      <c r="BE98" s="218">
        <f>IF(N98="základní",J98,0)</f>
        <v>0</v>
      </c>
      <c r="BF98" s="218">
        <f>IF(N98="snížená",J98,0)</f>
        <v>0</v>
      </c>
      <c r="BG98" s="218">
        <f>IF(N98="zákl. přenesená",J98,0)</f>
        <v>0</v>
      </c>
      <c r="BH98" s="218">
        <f>IF(N98="sníž. přenesená",J98,0)</f>
        <v>0</v>
      </c>
      <c r="BI98" s="218">
        <f>IF(N98="nulová",J98,0)</f>
        <v>0</v>
      </c>
      <c r="BJ98" s="18" t="s">
        <v>77</v>
      </c>
      <c r="BK98" s="218">
        <f>ROUND(I98*H98,2)</f>
        <v>0</v>
      </c>
      <c r="BL98" s="18" t="s">
        <v>119</v>
      </c>
      <c r="BM98" s="217" t="s">
        <v>1006</v>
      </c>
    </row>
    <row r="99" s="2" customFormat="1">
      <c r="A99" s="39"/>
      <c r="B99" s="40"/>
      <c r="C99" s="41"/>
      <c r="D99" s="231" t="s">
        <v>193</v>
      </c>
      <c r="E99" s="41"/>
      <c r="F99" s="232" t="s">
        <v>1007</v>
      </c>
      <c r="G99" s="41"/>
      <c r="H99" s="41"/>
      <c r="I99" s="233"/>
      <c r="J99" s="41"/>
      <c r="K99" s="41"/>
      <c r="L99" s="45"/>
      <c r="M99" s="234"/>
      <c r="N99" s="235"/>
      <c r="O99" s="85"/>
      <c r="P99" s="85"/>
      <c r="Q99" s="85"/>
      <c r="R99" s="85"/>
      <c r="S99" s="85"/>
      <c r="T99" s="86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T99" s="18" t="s">
        <v>193</v>
      </c>
      <c r="AU99" s="18" t="s">
        <v>79</v>
      </c>
    </row>
    <row r="100" s="13" customFormat="1">
      <c r="A100" s="13"/>
      <c r="B100" s="236"/>
      <c r="C100" s="237"/>
      <c r="D100" s="238" t="s">
        <v>195</v>
      </c>
      <c r="E100" s="239" t="s">
        <v>19</v>
      </c>
      <c r="F100" s="240" t="s">
        <v>1008</v>
      </c>
      <c r="G100" s="237"/>
      <c r="H100" s="241">
        <v>8.0250000000000004</v>
      </c>
      <c r="I100" s="242"/>
      <c r="J100" s="237"/>
      <c r="K100" s="237"/>
      <c r="L100" s="243"/>
      <c r="M100" s="244"/>
      <c r="N100" s="245"/>
      <c r="O100" s="245"/>
      <c r="P100" s="245"/>
      <c r="Q100" s="245"/>
      <c r="R100" s="245"/>
      <c r="S100" s="245"/>
      <c r="T100" s="246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47" t="s">
        <v>195</v>
      </c>
      <c r="AU100" s="247" t="s">
        <v>79</v>
      </c>
      <c r="AV100" s="13" t="s">
        <v>79</v>
      </c>
      <c r="AW100" s="13" t="s">
        <v>31</v>
      </c>
      <c r="AX100" s="13" t="s">
        <v>77</v>
      </c>
      <c r="AY100" s="247" t="s">
        <v>120</v>
      </c>
    </row>
    <row r="101" s="2" customFormat="1" ht="16.5" customHeight="1">
      <c r="A101" s="39"/>
      <c r="B101" s="40"/>
      <c r="C101" s="206" t="s">
        <v>119</v>
      </c>
      <c r="D101" s="206" t="s">
        <v>121</v>
      </c>
      <c r="E101" s="207" t="s">
        <v>1009</v>
      </c>
      <c r="F101" s="208" t="s">
        <v>1010</v>
      </c>
      <c r="G101" s="209" t="s">
        <v>211</v>
      </c>
      <c r="H101" s="210">
        <v>39.399999999999999</v>
      </c>
      <c r="I101" s="211"/>
      <c r="J101" s="212">
        <f>ROUND(I101*H101,2)</f>
        <v>0</v>
      </c>
      <c r="K101" s="208" t="s">
        <v>191</v>
      </c>
      <c r="L101" s="45"/>
      <c r="M101" s="213" t="s">
        <v>19</v>
      </c>
      <c r="N101" s="214" t="s">
        <v>40</v>
      </c>
      <c r="O101" s="85"/>
      <c r="P101" s="215">
        <f>O101*H101</f>
        <v>0</v>
      </c>
      <c r="Q101" s="215">
        <v>0</v>
      </c>
      <c r="R101" s="215">
        <f>Q101*H101</f>
        <v>0</v>
      </c>
      <c r="S101" s="215">
        <v>0</v>
      </c>
      <c r="T101" s="216">
        <f>S101*H101</f>
        <v>0</v>
      </c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R101" s="217" t="s">
        <v>119</v>
      </c>
      <c r="AT101" s="217" t="s">
        <v>121</v>
      </c>
      <c r="AU101" s="217" t="s">
        <v>79</v>
      </c>
      <c r="AY101" s="18" t="s">
        <v>120</v>
      </c>
      <c r="BE101" s="218">
        <f>IF(N101="základní",J101,0)</f>
        <v>0</v>
      </c>
      <c r="BF101" s="218">
        <f>IF(N101="snížená",J101,0)</f>
        <v>0</v>
      </c>
      <c r="BG101" s="218">
        <f>IF(N101="zákl. přenesená",J101,0)</f>
        <v>0</v>
      </c>
      <c r="BH101" s="218">
        <f>IF(N101="sníž. přenesená",J101,0)</f>
        <v>0</v>
      </c>
      <c r="BI101" s="218">
        <f>IF(N101="nulová",J101,0)</f>
        <v>0</v>
      </c>
      <c r="BJ101" s="18" t="s">
        <v>77</v>
      </c>
      <c r="BK101" s="218">
        <f>ROUND(I101*H101,2)</f>
        <v>0</v>
      </c>
      <c r="BL101" s="18" t="s">
        <v>119</v>
      </c>
      <c r="BM101" s="217" t="s">
        <v>1011</v>
      </c>
    </row>
    <row r="102" s="2" customFormat="1">
      <c r="A102" s="39"/>
      <c r="B102" s="40"/>
      <c r="C102" s="41"/>
      <c r="D102" s="231" t="s">
        <v>193</v>
      </c>
      <c r="E102" s="41"/>
      <c r="F102" s="232" t="s">
        <v>1012</v>
      </c>
      <c r="G102" s="41"/>
      <c r="H102" s="41"/>
      <c r="I102" s="233"/>
      <c r="J102" s="41"/>
      <c r="K102" s="41"/>
      <c r="L102" s="45"/>
      <c r="M102" s="234"/>
      <c r="N102" s="235"/>
      <c r="O102" s="85"/>
      <c r="P102" s="85"/>
      <c r="Q102" s="85"/>
      <c r="R102" s="85"/>
      <c r="S102" s="85"/>
      <c r="T102" s="86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T102" s="18" t="s">
        <v>193</v>
      </c>
      <c r="AU102" s="18" t="s">
        <v>79</v>
      </c>
    </row>
    <row r="103" s="13" customFormat="1">
      <c r="A103" s="13"/>
      <c r="B103" s="236"/>
      <c r="C103" s="237"/>
      <c r="D103" s="238" t="s">
        <v>195</v>
      </c>
      <c r="E103" s="239" t="s">
        <v>19</v>
      </c>
      <c r="F103" s="240" t="s">
        <v>1013</v>
      </c>
      <c r="G103" s="237"/>
      <c r="H103" s="241">
        <v>39.399999999999999</v>
      </c>
      <c r="I103" s="242"/>
      <c r="J103" s="237"/>
      <c r="K103" s="237"/>
      <c r="L103" s="243"/>
      <c r="M103" s="244"/>
      <c r="N103" s="245"/>
      <c r="O103" s="245"/>
      <c r="P103" s="245"/>
      <c r="Q103" s="245"/>
      <c r="R103" s="245"/>
      <c r="S103" s="245"/>
      <c r="T103" s="246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47" t="s">
        <v>195</v>
      </c>
      <c r="AU103" s="247" t="s">
        <v>79</v>
      </c>
      <c r="AV103" s="13" t="s">
        <v>79</v>
      </c>
      <c r="AW103" s="13" t="s">
        <v>31</v>
      </c>
      <c r="AX103" s="13" t="s">
        <v>77</v>
      </c>
      <c r="AY103" s="247" t="s">
        <v>120</v>
      </c>
    </row>
    <row r="104" s="2" customFormat="1" ht="24.15" customHeight="1">
      <c r="A104" s="39"/>
      <c r="B104" s="40"/>
      <c r="C104" s="206" t="s">
        <v>137</v>
      </c>
      <c r="D104" s="206" t="s">
        <v>121</v>
      </c>
      <c r="E104" s="207" t="s">
        <v>1014</v>
      </c>
      <c r="F104" s="208" t="s">
        <v>1015</v>
      </c>
      <c r="G104" s="209" t="s">
        <v>211</v>
      </c>
      <c r="H104" s="210">
        <v>9.0999999999999996</v>
      </c>
      <c r="I104" s="211"/>
      <c r="J104" s="212">
        <f>ROUND(I104*H104,2)</f>
        <v>0</v>
      </c>
      <c r="K104" s="208" t="s">
        <v>191</v>
      </c>
      <c r="L104" s="45"/>
      <c r="M104" s="213" t="s">
        <v>19</v>
      </c>
      <c r="N104" s="214" t="s">
        <v>40</v>
      </c>
      <c r="O104" s="85"/>
      <c r="P104" s="215">
        <f>O104*H104</f>
        <v>0</v>
      </c>
      <c r="Q104" s="215">
        <v>0</v>
      </c>
      <c r="R104" s="215">
        <f>Q104*H104</f>
        <v>0</v>
      </c>
      <c r="S104" s="215">
        <v>0</v>
      </c>
      <c r="T104" s="216">
        <f>S104*H104</f>
        <v>0</v>
      </c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R104" s="217" t="s">
        <v>119</v>
      </c>
      <c r="AT104" s="217" t="s">
        <v>121</v>
      </c>
      <c r="AU104" s="217" t="s">
        <v>79</v>
      </c>
      <c r="AY104" s="18" t="s">
        <v>120</v>
      </c>
      <c r="BE104" s="218">
        <f>IF(N104="základní",J104,0)</f>
        <v>0</v>
      </c>
      <c r="BF104" s="218">
        <f>IF(N104="snížená",J104,0)</f>
        <v>0</v>
      </c>
      <c r="BG104" s="218">
        <f>IF(N104="zákl. přenesená",J104,0)</f>
        <v>0</v>
      </c>
      <c r="BH104" s="218">
        <f>IF(N104="sníž. přenesená",J104,0)</f>
        <v>0</v>
      </c>
      <c r="BI104" s="218">
        <f>IF(N104="nulová",J104,0)</f>
        <v>0</v>
      </c>
      <c r="BJ104" s="18" t="s">
        <v>77</v>
      </c>
      <c r="BK104" s="218">
        <f>ROUND(I104*H104,2)</f>
        <v>0</v>
      </c>
      <c r="BL104" s="18" t="s">
        <v>119</v>
      </c>
      <c r="BM104" s="217" t="s">
        <v>1016</v>
      </c>
    </row>
    <row r="105" s="2" customFormat="1">
      <c r="A105" s="39"/>
      <c r="B105" s="40"/>
      <c r="C105" s="41"/>
      <c r="D105" s="231" t="s">
        <v>193</v>
      </c>
      <c r="E105" s="41"/>
      <c r="F105" s="232" t="s">
        <v>1017</v>
      </c>
      <c r="G105" s="41"/>
      <c r="H105" s="41"/>
      <c r="I105" s="233"/>
      <c r="J105" s="41"/>
      <c r="K105" s="41"/>
      <c r="L105" s="45"/>
      <c r="M105" s="234"/>
      <c r="N105" s="235"/>
      <c r="O105" s="85"/>
      <c r="P105" s="85"/>
      <c r="Q105" s="85"/>
      <c r="R105" s="85"/>
      <c r="S105" s="85"/>
      <c r="T105" s="86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T105" s="18" t="s">
        <v>193</v>
      </c>
      <c r="AU105" s="18" t="s">
        <v>79</v>
      </c>
    </row>
    <row r="106" s="13" customFormat="1">
      <c r="A106" s="13"/>
      <c r="B106" s="236"/>
      <c r="C106" s="237"/>
      <c r="D106" s="238" t="s">
        <v>195</v>
      </c>
      <c r="E106" s="239" t="s">
        <v>19</v>
      </c>
      <c r="F106" s="240" t="s">
        <v>1018</v>
      </c>
      <c r="G106" s="237"/>
      <c r="H106" s="241">
        <v>9.0999999999999996</v>
      </c>
      <c r="I106" s="242"/>
      <c r="J106" s="237"/>
      <c r="K106" s="237"/>
      <c r="L106" s="243"/>
      <c r="M106" s="244"/>
      <c r="N106" s="245"/>
      <c r="O106" s="245"/>
      <c r="P106" s="245"/>
      <c r="Q106" s="245"/>
      <c r="R106" s="245"/>
      <c r="S106" s="245"/>
      <c r="T106" s="246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47" t="s">
        <v>195</v>
      </c>
      <c r="AU106" s="247" t="s">
        <v>79</v>
      </c>
      <c r="AV106" s="13" t="s">
        <v>79</v>
      </c>
      <c r="AW106" s="13" t="s">
        <v>31</v>
      </c>
      <c r="AX106" s="13" t="s">
        <v>77</v>
      </c>
      <c r="AY106" s="247" t="s">
        <v>120</v>
      </c>
    </row>
    <row r="107" s="2" customFormat="1" ht="33" customHeight="1">
      <c r="A107" s="39"/>
      <c r="B107" s="40"/>
      <c r="C107" s="206" t="s">
        <v>141</v>
      </c>
      <c r="D107" s="206" t="s">
        <v>121</v>
      </c>
      <c r="E107" s="207" t="s">
        <v>1019</v>
      </c>
      <c r="F107" s="208" t="s">
        <v>1020</v>
      </c>
      <c r="G107" s="209" t="s">
        <v>211</v>
      </c>
      <c r="H107" s="210">
        <v>19.699999999999999</v>
      </c>
      <c r="I107" s="211"/>
      <c r="J107" s="212">
        <f>ROUND(I107*H107,2)</f>
        <v>0</v>
      </c>
      <c r="K107" s="208" t="s">
        <v>191</v>
      </c>
      <c r="L107" s="45"/>
      <c r="M107" s="213" t="s">
        <v>19</v>
      </c>
      <c r="N107" s="214" t="s">
        <v>40</v>
      </c>
      <c r="O107" s="85"/>
      <c r="P107" s="215">
        <f>O107*H107</f>
        <v>0</v>
      </c>
      <c r="Q107" s="215">
        <v>0</v>
      </c>
      <c r="R107" s="215">
        <f>Q107*H107</f>
        <v>0</v>
      </c>
      <c r="S107" s="215">
        <v>0</v>
      </c>
      <c r="T107" s="216">
        <f>S107*H107</f>
        <v>0</v>
      </c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R107" s="217" t="s">
        <v>119</v>
      </c>
      <c r="AT107" s="217" t="s">
        <v>121</v>
      </c>
      <c r="AU107" s="217" t="s">
        <v>79</v>
      </c>
      <c r="AY107" s="18" t="s">
        <v>120</v>
      </c>
      <c r="BE107" s="218">
        <f>IF(N107="základní",J107,0)</f>
        <v>0</v>
      </c>
      <c r="BF107" s="218">
        <f>IF(N107="snížená",J107,0)</f>
        <v>0</v>
      </c>
      <c r="BG107" s="218">
        <f>IF(N107="zákl. přenesená",J107,0)</f>
        <v>0</v>
      </c>
      <c r="BH107" s="218">
        <f>IF(N107="sníž. přenesená",J107,0)</f>
        <v>0</v>
      </c>
      <c r="BI107" s="218">
        <f>IF(N107="nulová",J107,0)</f>
        <v>0</v>
      </c>
      <c r="BJ107" s="18" t="s">
        <v>77</v>
      </c>
      <c r="BK107" s="218">
        <f>ROUND(I107*H107,2)</f>
        <v>0</v>
      </c>
      <c r="BL107" s="18" t="s">
        <v>119</v>
      </c>
      <c r="BM107" s="217" t="s">
        <v>1021</v>
      </c>
    </row>
    <row r="108" s="2" customFormat="1">
      <c r="A108" s="39"/>
      <c r="B108" s="40"/>
      <c r="C108" s="41"/>
      <c r="D108" s="231" t="s">
        <v>193</v>
      </c>
      <c r="E108" s="41"/>
      <c r="F108" s="232" t="s">
        <v>1022</v>
      </c>
      <c r="G108" s="41"/>
      <c r="H108" s="41"/>
      <c r="I108" s="233"/>
      <c r="J108" s="41"/>
      <c r="K108" s="41"/>
      <c r="L108" s="45"/>
      <c r="M108" s="234"/>
      <c r="N108" s="235"/>
      <c r="O108" s="85"/>
      <c r="P108" s="85"/>
      <c r="Q108" s="85"/>
      <c r="R108" s="85"/>
      <c r="S108" s="85"/>
      <c r="T108" s="86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T108" s="18" t="s">
        <v>193</v>
      </c>
      <c r="AU108" s="18" t="s">
        <v>79</v>
      </c>
    </row>
    <row r="109" s="13" customFormat="1">
      <c r="A109" s="13"/>
      <c r="B109" s="236"/>
      <c r="C109" s="237"/>
      <c r="D109" s="238" t="s">
        <v>195</v>
      </c>
      <c r="E109" s="239" t="s">
        <v>19</v>
      </c>
      <c r="F109" s="240" t="s">
        <v>1023</v>
      </c>
      <c r="G109" s="237"/>
      <c r="H109" s="241">
        <v>19.699999999999999</v>
      </c>
      <c r="I109" s="242"/>
      <c r="J109" s="237"/>
      <c r="K109" s="237"/>
      <c r="L109" s="243"/>
      <c r="M109" s="244"/>
      <c r="N109" s="245"/>
      <c r="O109" s="245"/>
      <c r="P109" s="245"/>
      <c r="Q109" s="245"/>
      <c r="R109" s="245"/>
      <c r="S109" s="245"/>
      <c r="T109" s="246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47" t="s">
        <v>195</v>
      </c>
      <c r="AU109" s="247" t="s">
        <v>79</v>
      </c>
      <c r="AV109" s="13" t="s">
        <v>79</v>
      </c>
      <c r="AW109" s="13" t="s">
        <v>31</v>
      </c>
      <c r="AX109" s="13" t="s">
        <v>77</v>
      </c>
      <c r="AY109" s="247" t="s">
        <v>120</v>
      </c>
    </row>
    <row r="110" s="2" customFormat="1" ht="33" customHeight="1">
      <c r="A110" s="39"/>
      <c r="B110" s="40"/>
      <c r="C110" s="206" t="s">
        <v>145</v>
      </c>
      <c r="D110" s="206" t="s">
        <v>121</v>
      </c>
      <c r="E110" s="207" t="s">
        <v>1024</v>
      </c>
      <c r="F110" s="208" t="s">
        <v>1025</v>
      </c>
      <c r="G110" s="209" t="s">
        <v>211</v>
      </c>
      <c r="H110" s="210">
        <v>118.2</v>
      </c>
      <c r="I110" s="211"/>
      <c r="J110" s="212">
        <f>ROUND(I110*H110,2)</f>
        <v>0</v>
      </c>
      <c r="K110" s="208" t="s">
        <v>191</v>
      </c>
      <c r="L110" s="45"/>
      <c r="M110" s="213" t="s">
        <v>19</v>
      </c>
      <c r="N110" s="214" t="s">
        <v>40</v>
      </c>
      <c r="O110" s="85"/>
      <c r="P110" s="215">
        <f>O110*H110</f>
        <v>0</v>
      </c>
      <c r="Q110" s="215">
        <v>0</v>
      </c>
      <c r="R110" s="215">
        <f>Q110*H110</f>
        <v>0</v>
      </c>
      <c r="S110" s="215">
        <v>0</v>
      </c>
      <c r="T110" s="216">
        <f>S110*H110</f>
        <v>0</v>
      </c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R110" s="217" t="s">
        <v>119</v>
      </c>
      <c r="AT110" s="217" t="s">
        <v>121</v>
      </c>
      <c r="AU110" s="217" t="s">
        <v>79</v>
      </c>
      <c r="AY110" s="18" t="s">
        <v>120</v>
      </c>
      <c r="BE110" s="218">
        <f>IF(N110="základní",J110,0)</f>
        <v>0</v>
      </c>
      <c r="BF110" s="218">
        <f>IF(N110="snížená",J110,0)</f>
        <v>0</v>
      </c>
      <c r="BG110" s="218">
        <f>IF(N110="zákl. přenesená",J110,0)</f>
        <v>0</v>
      </c>
      <c r="BH110" s="218">
        <f>IF(N110="sníž. přenesená",J110,0)</f>
        <v>0</v>
      </c>
      <c r="BI110" s="218">
        <f>IF(N110="nulová",J110,0)</f>
        <v>0</v>
      </c>
      <c r="BJ110" s="18" t="s">
        <v>77</v>
      </c>
      <c r="BK110" s="218">
        <f>ROUND(I110*H110,2)</f>
        <v>0</v>
      </c>
      <c r="BL110" s="18" t="s">
        <v>119</v>
      </c>
      <c r="BM110" s="217" t="s">
        <v>1026</v>
      </c>
    </row>
    <row r="111" s="2" customFormat="1">
      <c r="A111" s="39"/>
      <c r="B111" s="40"/>
      <c r="C111" s="41"/>
      <c r="D111" s="231" t="s">
        <v>193</v>
      </c>
      <c r="E111" s="41"/>
      <c r="F111" s="232" t="s">
        <v>1027</v>
      </c>
      <c r="G111" s="41"/>
      <c r="H111" s="41"/>
      <c r="I111" s="233"/>
      <c r="J111" s="41"/>
      <c r="K111" s="41"/>
      <c r="L111" s="45"/>
      <c r="M111" s="234"/>
      <c r="N111" s="235"/>
      <c r="O111" s="85"/>
      <c r="P111" s="85"/>
      <c r="Q111" s="85"/>
      <c r="R111" s="85"/>
      <c r="S111" s="85"/>
      <c r="T111" s="86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T111" s="18" t="s">
        <v>193</v>
      </c>
      <c r="AU111" s="18" t="s">
        <v>79</v>
      </c>
    </row>
    <row r="112" s="13" customFormat="1">
      <c r="A112" s="13"/>
      <c r="B112" s="236"/>
      <c r="C112" s="237"/>
      <c r="D112" s="238" t="s">
        <v>195</v>
      </c>
      <c r="E112" s="239" t="s">
        <v>19</v>
      </c>
      <c r="F112" s="240" t="s">
        <v>1028</v>
      </c>
      <c r="G112" s="237"/>
      <c r="H112" s="241">
        <v>118.2</v>
      </c>
      <c r="I112" s="242"/>
      <c r="J112" s="237"/>
      <c r="K112" s="237"/>
      <c r="L112" s="243"/>
      <c r="M112" s="244"/>
      <c r="N112" s="245"/>
      <c r="O112" s="245"/>
      <c r="P112" s="245"/>
      <c r="Q112" s="245"/>
      <c r="R112" s="245"/>
      <c r="S112" s="245"/>
      <c r="T112" s="246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47" t="s">
        <v>195</v>
      </c>
      <c r="AU112" s="247" t="s">
        <v>79</v>
      </c>
      <c r="AV112" s="13" t="s">
        <v>79</v>
      </c>
      <c r="AW112" s="13" t="s">
        <v>31</v>
      </c>
      <c r="AX112" s="13" t="s">
        <v>77</v>
      </c>
      <c r="AY112" s="247" t="s">
        <v>120</v>
      </c>
    </row>
    <row r="113" s="2" customFormat="1" ht="37.8" customHeight="1">
      <c r="A113" s="39"/>
      <c r="B113" s="40"/>
      <c r="C113" s="206" t="s">
        <v>149</v>
      </c>
      <c r="D113" s="206" t="s">
        <v>121</v>
      </c>
      <c r="E113" s="207" t="s">
        <v>229</v>
      </c>
      <c r="F113" s="208" t="s">
        <v>230</v>
      </c>
      <c r="G113" s="209" t="s">
        <v>211</v>
      </c>
      <c r="H113" s="210">
        <v>39.399999999999999</v>
      </c>
      <c r="I113" s="211"/>
      <c r="J113" s="212">
        <f>ROUND(I113*H113,2)</f>
        <v>0</v>
      </c>
      <c r="K113" s="208" t="s">
        <v>191</v>
      </c>
      <c r="L113" s="45"/>
      <c r="M113" s="213" t="s">
        <v>19</v>
      </c>
      <c r="N113" s="214" t="s">
        <v>40</v>
      </c>
      <c r="O113" s="85"/>
      <c r="P113" s="215">
        <f>O113*H113</f>
        <v>0</v>
      </c>
      <c r="Q113" s="215">
        <v>0</v>
      </c>
      <c r="R113" s="215">
        <f>Q113*H113</f>
        <v>0</v>
      </c>
      <c r="S113" s="215">
        <v>0</v>
      </c>
      <c r="T113" s="216">
        <f>S113*H113</f>
        <v>0</v>
      </c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R113" s="217" t="s">
        <v>119</v>
      </c>
      <c r="AT113" s="217" t="s">
        <v>121</v>
      </c>
      <c r="AU113" s="217" t="s">
        <v>79</v>
      </c>
      <c r="AY113" s="18" t="s">
        <v>120</v>
      </c>
      <c r="BE113" s="218">
        <f>IF(N113="základní",J113,0)</f>
        <v>0</v>
      </c>
      <c r="BF113" s="218">
        <f>IF(N113="snížená",J113,0)</f>
        <v>0</v>
      </c>
      <c r="BG113" s="218">
        <f>IF(N113="zákl. přenesená",J113,0)</f>
        <v>0</v>
      </c>
      <c r="BH113" s="218">
        <f>IF(N113="sníž. přenesená",J113,0)</f>
        <v>0</v>
      </c>
      <c r="BI113" s="218">
        <f>IF(N113="nulová",J113,0)</f>
        <v>0</v>
      </c>
      <c r="BJ113" s="18" t="s">
        <v>77</v>
      </c>
      <c r="BK113" s="218">
        <f>ROUND(I113*H113,2)</f>
        <v>0</v>
      </c>
      <c r="BL113" s="18" t="s">
        <v>119</v>
      </c>
      <c r="BM113" s="217" t="s">
        <v>1029</v>
      </c>
    </row>
    <row r="114" s="2" customFormat="1">
      <c r="A114" s="39"/>
      <c r="B114" s="40"/>
      <c r="C114" s="41"/>
      <c r="D114" s="231" t="s">
        <v>193</v>
      </c>
      <c r="E114" s="41"/>
      <c r="F114" s="232" t="s">
        <v>232</v>
      </c>
      <c r="G114" s="41"/>
      <c r="H114" s="41"/>
      <c r="I114" s="233"/>
      <c r="J114" s="41"/>
      <c r="K114" s="41"/>
      <c r="L114" s="45"/>
      <c r="M114" s="234"/>
      <c r="N114" s="235"/>
      <c r="O114" s="85"/>
      <c r="P114" s="85"/>
      <c r="Q114" s="85"/>
      <c r="R114" s="85"/>
      <c r="S114" s="85"/>
      <c r="T114" s="86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T114" s="18" t="s">
        <v>193</v>
      </c>
      <c r="AU114" s="18" t="s">
        <v>79</v>
      </c>
    </row>
    <row r="115" s="13" customFormat="1">
      <c r="A115" s="13"/>
      <c r="B115" s="236"/>
      <c r="C115" s="237"/>
      <c r="D115" s="238" t="s">
        <v>195</v>
      </c>
      <c r="E115" s="239" t="s">
        <v>19</v>
      </c>
      <c r="F115" s="240" t="s">
        <v>1030</v>
      </c>
      <c r="G115" s="237"/>
      <c r="H115" s="241">
        <v>39.399999999999999</v>
      </c>
      <c r="I115" s="242"/>
      <c r="J115" s="237"/>
      <c r="K115" s="237"/>
      <c r="L115" s="243"/>
      <c r="M115" s="244"/>
      <c r="N115" s="245"/>
      <c r="O115" s="245"/>
      <c r="P115" s="245"/>
      <c r="Q115" s="245"/>
      <c r="R115" s="245"/>
      <c r="S115" s="245"/>
      <c r="T115" s="246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47" t="s">
        <v>195</v>
      </c>
      <c r="AU115" s="247" t="s">
        <v>79</v>
      </c>
      <c r="AV115" s="13" t="s">
        <v>79</v>
      </c>
      <c r="AW115" s="13" t="s">
        <v>31</v>
      </c>
      <c r="AX115" s="13" t="s">
        <v>77</v>
      </c>
      <c r="AY115" s="247" t="s">
        <v>120</v>
      </c>
    </row>
    <row r="116" s="2" customFormat="1" ht="37.8" customHeight="1">
      <c r="A116" s="39"/>
      <c r="B116" s="40"/>
      <c r="C116" s="206" t="s">
        <v>153</v>
      </c>
      <c r="D116" s="206" t="s">
        <v>121</v>
      </c>
      <c r="E116" s="207" t="s">
        <v>645</v>
      </c>
      <c r="F116" s="208" t="s">
        <v>646</v>
      </c>
      <c r="G116" s="209" t="s">
        <v>211</v>
      </c>
      <c r="H116" s="210">
        <v>17.125</v>
      </c>
      <c r="I116" s="211"/>
      <c r="J116" s="212">
        <f>ROUND(I116*H116,2)</f>
        <v>0</v>
      </c>
      <c r="K116" s="208" t="s">
        <v>191</v>
      </c>
      <c r="L116" s="45"/>
      <c r="M116" s="213" t="s">
        <v>19</v>
      </c>
      <c r="N116" s="214" t="s">
        <v>40</v>
      </c>
      <c r="O116" s="85"/>
      <c r="P116" s="215">
        <f>O116*H116</f>
        <v>0</v>
      </c>
      <c r="Q116" s="215">
        <v>0</v>
      </c>
      <c r="R116" s="215">
        <f>Q116*H116</f>
        <v>0</v>
      </c>
      <c r="S116" s="215">
        <v>0</v>
      </c>
      <c r="T116" s="216">
        <f>S116*H116</f>
        <v>0</v>
      </c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R116" s="217" t="s">
        <v>119</v>
      </c>
      <c r="AT116" s="217" t="s">
        <v>121</v>
      </c>
      <c r="AU116" s="217" t="s">
        <v>79</v>
      </c>
      <c r="AY116" s="18" t="s">
        <v>120</v>
      </c>
      <c r="BE116" s="218">
        <f>IF(N116="základní",J116,0)</f>
        <v>0</v>
      </c>
      <c r="BF116" s="218">
        <f>IF(N116="snížená",J116,0)</f>
        <v>0</v>
      </c>
      <c r="BG116" s="218">
        <f>IF(N116="zákl. přenesená",J116,0)</f>
        <v>0</v>
      </c>
      <c r="BH116" s="218">
        <f>IF(N116="sníž. přenesená",J116,0)</f>
        <v>0</v>
      </c>
      <c r="BI116" s="218">
        <f>IF(N116="nulová",J116,0)</f>
        <v>0</v>
      </c>
      <c r="BJ116" s="18" t="s">
        <v>77</v>
      </c>
      <c r="BK116" s="218">
        <f>ROUND(I116*H116,2)</f>
        <v>0</v>
      </c>
      <c r="BL116" s="18" t="s">
        <v>119</v>
      </c>
      <c r="BM116" s="217" t="s">
        <v>1031</v>
      </c>
    </row>
    <row r="117" s="2" customFormat="1">
      <c r="A117" s="39"/>
      <c r="B117" s="40"/>
      <c r="C117" s="41"/>
      <c r="D117" s="231" t="s">
        <v>193</v>
      </c>
      <c r="E117" s="41"/>
      <c r="F117" s="232" t="s">
        <v>648</v>
      </c>
      <c r="G117" s="41"/>
      <c r="H117" s="41"/>
      <c r="I117" s="233"/>
      <c r="J117" s="41"/>
      <c r="K117" s="41"/>
      <c r="L117" s="45"/>
      <c r="M117" s="234"/>
      <c r="N117" s="235"/>
      <c r="O117" s="85"/>
      <c r="P117" s="85"/>
      <c r="Q117" s="85"/>
      <c r="R117" s="85"/>
      <c r="S117" s="85"/>
      <c r="T117" s="86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T117" s="18" t="s">
        <v>193</v>
      </c>
      <c r="AU117" s="18" t="s">
        <v>79</v>
      </c>
    </row>
    <row r="118" s="13" customFormat="1">
      <c r="A118" s="13"/>
      <c r="B118" s="236"/>
      <c r="C118" s="237"/>
      <c r="D118" s="238" t="s">
        <v>195</v>
      </c>
      <c r="E118" s="239" t="s">
        <v>19</v>
      </c>
      <c r="F118" s="240" t="s">
        <v>1032</v>
      </c>
      <c r="G118" s="237"/>
      <c r="H118" s="241">
        <v>17.125</v>
      </c>
      <c r="I118" s="242"/>
      <c r="J118" s="237"/>
      <c r="K118" s="237"/>
      <c r="L118" s="243"/>
      <c r="M118" s="244"/>
      <c r="N118" s="245"/>
      <c r="O118" s="245"/>
      <c r="P118" s="245"/>
      <c r="Q118" s="245"/>
      <c r="R118" s="245"/>
      <c r="S118" s="245"/>
      <c r="T118" s="246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47" t="s">
        <v>195</v>
      </c>
      <c r="AU118" s="247" t="s">
        <v>79</v>
      </c>
      <c r="AV118" s="13" t="s">
        <v>79</v>
      </c>
      <c r="AW118" s="13" t="s">
        <v>31</v>
      </c>
      <c r="AX118" s="13" t="s">
        <v>77</v>
      </c>
      <c r="AY118" s="247" t="s">
        <v>120</v>
      </c>
    </row>
    <row r="119" s="2" customFormat="1" ht="24.15" customHeight="1">
      <c r="A119" s="39"/>
      <c r="B119" s="40"/>
      <c r="C119" s="206" t="s">
        <v>157</v>
      </c>
      <c r="D119" s="206" t="s">
        <v>121</v>
      </c>
      <c r="E119" s="207" t="s">
        <v>234</v>
      </c>
      <c r="F119" s="208" t="s">
        <v>235</v>
      </c>
      <c r="G119" s="209" t="s">
        <v>211</v>
      </c>
      <c r="H119" s="210">
        <v>56.524999999999999</v>
      </c>
      <c r="I119" s="211"/>
      <c r="J119" s="212">
        <f>ROUND(I119*H119,2)</f>
        <v>0</v>
      </c>
      <c r="K119" s="208" t="s">
        <v>191</v>
      </c>
      <c r="L119" s="45"/>
      <c r="M119" s="213" t="s">
        <v>19</v>
      </c>
      <c r="N119" s="214" t="s">
        <v>40</v>
      </c>
      <c r="O119" s="85"/>
      <c r="P119" s="215">
        <f>O119*H119</f>
        <v>0</v>
      </c>
      <c r="Q119" s="215">
        <v>0</v>
      </c>
      <c r="R119" s="215">
        <f>Q119*H119</f>
        <v>0</v>
      </c>
      <c r="S119" s="215">
        <v>0</v>
      </c>
      <c r="T119" s="216">
        <f>S119*H119</f>
        <v>0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R119" s="217" t="s">
        <v>119</v>
      </c>
      <c r="AT119" s="217" t="s">
        <v>121</v>
      </c>
      <c r="AU119" s="217" t="s">
        <v>79</v>
      </c>
      <c r="AY119" s="18" t="s">
        <v>120</v>
      </c>
      <c r="BE119" s="218">
        <f>IF(N119="základní",J119,0)</f>
        <v>0</v>
      </c>
      <c r="BF119" s="218">
        <f>IF(N119="snížená",J119,0)</f>
        <v>0</v>
      </c>
      <c r="BG119" s="218">
        <f>IF(N119="zákl. přenesená",J119,0)</f>
        <v>0</v>
      </c>
      <c r="BH119" s="218">
        <f>IF(N119="sníž. přenesená",J119,0)</f>
        <v>0</v>
      </c>
      <c r="BI119" s="218">
        <f>IF(N119="nulová",J119,0)</f>
        <v>0</v>
      </c>
      <c r="BJ119" s="18" t="s">
        <v>77</v>
      </c>
      <c r="BK119" s="218">
        <f>ROUND(I119*H119,2)</f>
        <v>0</v>
      </c>
      <c r="BL119" s="18" t="s">
        <v>119</v>
      </c>
      <c r="BM119" s="217" t="s">
        <v>1033</v>
      </c>
    </row>
    <row r="120" s="2" customFormat="1">
      <c r="A120" s="39"/>
      <c r="B120" s="40"/>
      <c r="C120" s="41"/>
      <c r="D120" s="231" t="s">
        <v>193</v>
      </c>
      <c r="E120" s="41"/>
      <c r="F120" s="232" t="s">
        <v>237</v>
      </c>
      <c r="G120" s="41"/>
      <c r="H120" s="41"/>
      <c r="I120" s="233"/>
      <c r="J120" s="41"/>
      <c r="K120" s="41"/>
      <c r="L120" s="45"/>
      <c r="M120" s="234"/>
      <c r="N120" s="235"/>
      <c r="O120" s="85"/>
      <c r="P120" s="85"/>
      <c r="Q120" s="85"/>
      <c r="R120" s="85"/>
      <c r="S120" s="85"/>
      <c r="T120" s="86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T120" s="18" t="s">
        <v>193</v>
      </c>
      <c r="AU120" s="18" t="s">
        <v>79</v>
      </c>
    </row>
    <row r="121" s="13" customFormat="1">
      <c r="A121" s="13"/>
      <c r="B121" s="236"/>
      <c r="C121" s="237"/>
      <c r="D121" s="238" t="s">
        <v>195</v>
      </c>
      <c r="E121" s="239" t="s">
        <v>19</v>
      </c>
      <c r="F121" s="240" t="s">
        <v>1030</v>
      </c>
      <c r="G121" s="237"/>
      <c r="H121" s="241">
        <v>39.399999999999999</v>
      </c>
      <c r="I121" s="242"/>
      <c r="J121" s="237"/>
      <c r="K121" s="237"/>
      <c r="L121" s="243"/>
      <c r="M121" s="244"/>
      <c r="N121" s="245"/>
      <c r="O121" s="245"/>
      <c r="P121" s="245"/>
      <c r="Q121" s="245"/>
      <c r="R121" s="245"/>
      <c r="S121" s="245"/>
      <c r="T121" s="246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47" t="s">
        <v>195</v>
      </c>
      <c r="AU121" s="247" t="s">
        <v>79</v>
      </c>
      <c r="AV121" s="13" t="s">
        <v>79</v>
      </c>
      <c r="AW121" s="13" t="s">
        <v>31</v>
      </c>
      <c r="AX121" s="13" t="s">
        <v>69</v>
      </c>
      <c r="AY121" s="247" t="s">
        <v>120</v>
      </c>
    </row>
    <row r="122" s="13" customFormat="1">
      <c r="A122" s="13"/>
      <c r="B122" s="236"/>
      <c r="C122" s="237"/>
      <c r="D122" s="238" t="s">
        <v>195</v>
      </c>
      <c r="E122" s="239" t="s">
        <v>19</v>
      </c>
      <c r="F122" s="240" t="s">
        <v>1032</v>
      </c>
      <c r="G122" s="237"/>
      <c r="H122" s="241">
        <v>17.125</v>
      </c>
      <c r="I122" s="242"/>
      <c r="J122" s="237"/>
      <c r="K122" s="237"/>
      <c r="L122" s="243"/>
      <c r="M122" s="244"/>
      <c r="N122" s="245"/>
      <c r="O122" s="245"/>
      <c r="P122" s="245"/>
      <c r="Q122" s="245"/>
      <c r="R122" s="245"/>
      <c r="S122" s="245"/>
      <c r="T122" s="246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47" t="s">
        <v>195</v>
      </c>
      <c r="AU122" s="247" t="s">
        <v>79</v>
      </c>
      <c r="AV122" s="13" t="s">
        <v>79</v>
      </c>
      <c r="AW122" s="13" t="s">
        <v>31</v>
      </c>
      <c r="AX122" s="13" t="s">
        <v>69</v>
      </c>
      <c r="AY122" s="247" t="s">
        <v>120</v>
      </c>
    </row>
    <row r="123" s="14" customFormat="1">
      <c r="A123" s="14"/>
      <c r="B123" s="251"/>
      <c r="C123" s="252"/>
      <c r="D123" s="238" t="s">
        <v>195</v>
      </c>
      <c r="E123" s="253" t="s">
        <v>19</v>
      </c>
      <c r="F123" s="254" t="s">
        <v>347</v>
      </c>
      <c r="G123" s="252"/>
      <c r="H123" s="255">
        <v>56.524999999999999</v>
      </c>
      <c r="I123" s="256"/>
      <c r="J123" s="252"/>
      <c r="K123" s="252"/>
      <c r="L123" s="257"/>
      <c r="M123" s="258"/>
      <c r="N123" s="259"/>
      <c r="O123" s="259"/>
      <c r="P123" s="259"/>
      <c r="Q123" s="259"/>
      <c r="R123" s="259"/>
      <c r="S123" s="259"/>
      <c r="T123" s="260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261" t="s">
        <v>195</v>
      </c>
      <c r="AU123" s="261" t="s">
        <v>79</v>
      </c>
      <c r="AV123" s="14" t="s">
        <v>119</v>
      </c>
      <c r="AW123" s="14" t="s">
        <v>31</v>
      </c>
      <c r="AX123" s="14" t="s">
        <v>77</v>
      </c>
      <c r="AY123" s="261" t="s">
        <v>120</v>
      </c>
    </row>
    <row r="124" s="2" customFormat="1" ht="24.15" customHeight="1">
      <c r="A124" s="39"/>
      <c r="B124" s="40"/>
      <c r="C124" s="206" t="s">
        <v>161</v>
      </c>
      <c r="D124" s="206" t="s">
        <v>121</v>
      </c>
      <c r="E124" s="207" t="s">
        <v>238</v>
      </c>
      <c r="F124" s="208" t="s">
        <v>239</v>
      </c>
      <c r="G124" s="209" t="s">
        <v>240</v>
      </c>
      <c r="H124" s="210">
        <v>70.920000000000002</v>
      </c>
      <c r="I124" s="211"/>
      <c r="J124" s="212">
        <f>ROUND(I124*H124,2)</f>
        <v>0</v>
      </c>
      <c r="K124" s="208" t="s">
        <v>191</v>
      </c>
      <c r="L124" s="45"/>
      <c r="M124" s="213" t="s">
        <v>19</v>
      </c>
      <c r="N124" s="214" t="s">
        <v>40</v>
      </c>
      <c r="O124" s="85"/>
      <c r="P124" s="215">
        <f>O124*H124</f>
        <v>0</v>
      </c>
      <c r="Q124" s="215">
        <v>0</v>
      </c>
      <c r="R124" s="215">
        <f>Q124*H124</f>
        <v>0</v>
      </c>
      <c r="S124" s="215">
        <v>0</v>
      </c>
      <c r="T124" s="216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17" t="s">
        <v>119</v>
      </c>
      <c r="AT124" s="217" t="s">
        <v>121</v>
      </c>
      <c r="AU124" s="217" t="s">
        <v>79</v>
      </c>
      <c r="AY124" s="18" t="s">
        <v>120</v>
      </c>
      <c r="BE124" s="218">
        <f>IF(N124="základní",J124,0)</f>
        <v>0</v>
      </c>
      <c r="BF124" s="218">
        <f>IF(N124="snížená",J124,0)</f>
        <v>0</v>
      </c>
      <c r="BG124" s="218">
        <f>IF(N124="zákl. přenesená",J124,0)</f>
        <v>0</v>
      </c>
      <c r="BH124" s="218">
        <f>IF(N124="sníž. přenesená",J124,0)</f>
        <v>0</v>
      </c>
      <c r="BI124" s="218">
        <f>IF(N124="nulová",J124,0)</f>
        <v>0</v>
      </c>
      <c r="BJ124" s="18" t="s">
        <v>77</v>
      </c>
      <c r="BK124" s="218">
        <f>ROUND(I124*H124,2)</f>
        <v>0</v>
      </c>
      <c r="BL124" s="18" t="s">
        <v>119</v>
      </c>
      <c r="BM124" s="217" t="s">
        <v>1034</v>
      </c>
    </row>
    <row r="125" s="2" customFormat="1">
      <c r="A125" s="39"/>
      <c r="B125" s="40"/>
      <c r="C125" s="41"/>
      <c r="D125" s="231" t="s">
        <v>193</v>
      </c>
      <c r="E125" s="41"/>
      <c r="F125" s="232" t="s">
        <v>242</v>
      </c>
      <c r="G125" s="41"/>
      <c r="H125" s="41"/>
      <c r="I125" s="233"/>
      <c r="J125" s="41"/>
      <c r="K125" s="41"/>
      <c r="L125" s="45"/>
      <c r="M125" s="234"/>
      <c r="N125" s="235"/>
      <c r="O125" s="85"/>
      <c r="P125" s="85"/>
      <c r="Q125" s="85"/>
      <c r="R125" s="85"/>
      <c r="S125" s="85"/>
      <c r="T125" s="86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8" t="s">
        <v>193</v>
      </c>
      <c r="AU125" s="18" t="s">
        <v>79</v>
      </c>
    </row>
    <row r="126" s="13" customFormat="1">
      <c r="A126" s="13"/>
      <c r="B126" s="236"/>
      <c r="C126" s="237"/>
      <c r="D126" s="238" t="s">
        <v>195</v>
      </c>
      <c r="E126" s="239" t="s">
        <v>19</v>
      </c>
      <c r="F126" s="240" t="s">
        <v>1035</v>
      </c>
      <c r="G126" s="237"/>
      <c r="H126" s="241">
        <v>70.920000000000002</v>
      </c>
      <c r="I126" s="242"/>
      <c r="J126" s="237"/>
      <c r="K126" s="237"/>
      <c r="L126" s="243"/>
      <c r="M126" s="244"/>
      <c r="N126" s="245"/>
      <c r="O126" s="245"/>
      <c r="P126" s="245"/>
      <c r="Q126" s="245"/>
      <c r="R126" s="245"/>
      <c r="S126" s="245"/>
      <c r="T126" s="246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47" t="s">
        <v>195</v>
      </c>
      <c r="AU126" s="247" t="s">
        <v>79</v>
      </c>
      <c r="AV126" s="13" t="s">
        <v>79</v>
      </c>
      <c r="AW126" s="13" t="s">
        <v>31</v>
      </c>
      <c r="AX126" s="13" t="s">
        <v>69</v>
      </c>
      <c r="AY126" s="247" t="s">
        <v>120</v>
      </c>
    </row>
    <row r="127" s="15" customFormat="1">
      <c r="A127" s="15"/>
      <c r="B127" s="275"/>
      <c r="C127" s="276"/>
      <c r="D127" s="238" t="s">
        <v>195</v>
      </c>
      <c r="E127" s="277" t="s">
        <v>19</v>
      </c>
      <c r="F127" s="278" t="s">
        <v>1036</v>
      </c>
      <c r="G127" s="276"/>
      <c r="H127" s="277" t="s">
        <v>19</v>
      </c>
      <c r="I127" s="279"/>
      <c r="J127" s="276"/>
      <c r="K127" s="276"/>
      <c r="L127" s="280"/>
      <c r="M127" s="281"/>
      <c r="N127" s="282"/>
      <c r="O127" s="282"/>
      <c r="P127" s="282"/>
      <c r="Q127" s="282"/>
      <c r="R127" s="282"/>
      <c r="S127" s="282"/>
      <c r="T127" s="283"/>
      <c r="U127" s="15"/>
      <c r="V127" s="15"/>
      <c r="W127" s="15"/>
      <c r="X127" s="15"/>
      <c r="Y127" s="15"/>
      <c r="Z127" s="15"/>
      <c r="AA127" s="15"/>
      <c r="AB127" s="15"/>
      <c r="AC127" s="15"/>
      <c r="AD127" s="15"/>
      <c r="AE127" s="15"/>
      <c r="AT127" s="284" t="s">
        <v>195</v>
      </c>
      <c r="AU127" s="284" t="s">
        <v>79</v>
      </c>
      <c r="AV127" s="15" t="s">
        <v>77</v>
      </c>
      <c r="AW127" s="15" t="s">
        <v>31</v>
      </c>
      <c r="AX127" s="15" t="s">
        <v>69</v>
      </c>
      <c r="AY127" s="284" t="s">
        <v>120</v>
      </c>
    </row>
    <row r="128" s="14" customFormat="1">
      <c r="A128" s="14"/>
      <c r="B128" s="251"/>
      <c r="C128" s="252"/>
      <c r="D128" s="238" t="s">
        <v>195</v>
      </c>
      <c r="E128" s="253" t="s">
        <v>19</v>
      </c>
      <c r="F128" s="254" t="s">
        <v>347</v>
      </c>
      <c r="G128" s="252"/>
      <c r="H128" s="255">
        <v>70.920000000000002</v>
      </c>
      <c r="I128" s="256"/>
      <c r="J128" s="252"/>
      <c r="K128" s="252"/>
      <c r="L128" s="257"/>
      <c r="M128" s="258"/>
      <c r="N128" s="259"/>
      <c r="O128" s="259"/>
      <c r="P128" s="259"/>
      <c r="Q128" s="259"/>
      <c r="R128" s="259"/>
      <c r="S128" s="259"/>
      <c r="T128" s="260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61" t="s">
        <v>195</v>
      </c>
      <c r="AU128" s="261" t="s">
        <v>79</v>
      </c>
      <c r="AV128" s="14" t="s">
        <v>119</v>
      </c>
      <c r="AW128" s="14" t="s">
        <v>31</v>
      </c>
      <c r="AX128" s="14" t="s">
        <v>77</v>
      </c>
      <c r="AY128" s="261" t="s">
        <v>120</v>
      </c>
    </row>
    <row r="129" s="2" customFormat="1" ht="24.15" customHeight="1">
      <c r="A129" s="39"/>
      <c r="B129" s="40"/>
      <c r="C129" s="206" t="s">
        <v>165</v>
      </c>
      <c r="D129" s="206" t="s">
        <v>121</v>
      </c>
      <c r="E129" s="207" t="s">
        <v>249</v>
      </c>
      <c r="F129" s="208" t="s">
        <v>250</v>
      </c>
      <c r="G129" s="209" t="s">
        <v>190</v>
      </c>
      <c r="H129" s="210">
        <v>167.80000000000001</v>
      </c>
      <c r="I129" s="211"/>
      <c r="J129" s="212">
        <f>ROUND(I129*H129,2)</f>
        <v>0</v>
      </c>
      <c r="K129" s="208" t="s">
        <v>191</v>
      </c>
      <c r="L129" s="45"/>
      <c r="M129" s="213" t="s">
        <v>19</v>
      </c>
      <c r="N129" s="214" t="s">
        <v>40</v>
      </c>
      <c r="O129" s="85"/>
      <c r="P129" s="215">
        <f>O129*H129</f>
        <v>0</v>
      </c>
      <c r="Q129" s="215">
        <v>0</v>
      </c>
      <c r="R129" s="215">
        <f>Q129*H129</f>
        <v>0</v>
      </c>
      <c r="S129" s="215">
        <v>0</v>
      </c>
      <c r="T129" s="216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17" t="s">
        <v>119</v>
      </c>
      <c r="AT129" s="217" t="s">
        <v>121</v>
      </c>
      <c r="AU129" s="217" t="s">
        <v>79</v>
      </c>
      <c r="AY129" s="18" t="s">
        <v>120</v>
      </c>
      <c r="BE129" s="218">
        <f>IF(N129="základní",J129,0)</f>
        <v>0</v>
      </c>
      <c r="BF129" s="218">
        <f>IF(N129="snížená",J129,0)</f>
        <v>0</v>
      </c>
      <c r="BG129" s="218">
        <f>IF(N129="zákl. přenesená",J129,0)</f>
        <v>0</v>
      </c>
      <c r="BH129" s="218">
        <f>IF(N129="sníž. přenesená",J129,0)</f>
        <v>0</v>
      </c>
      <c r="BI129" s="218">
        <f>IF(N129="nulová",J129,0)</f>
        <v>0</v>
      </c>
      <c r="BJ129" s="18" t="s">
        <v>77</v>
      </c>
      <c r="BK129" s="218">
        <f>ROUND(I129*H129,2)</f>
        <v>0</v>
      </c>
      <c r="BL129" s="18" t="s">
        <v>119</v>
      </c>
      <c r="BM129" s="217" t="s">
        <v>1037</v>
      </c>
    </row>
    <row r="130" s="2" customFormat="1">
      <c r="A130" s="39"/>
      <c r="B130" s="40"/>
      <c r="C130" s="41"/>
      <c r="D130" s="231" t="s">
        <v>193</v>
      </c>
      <c r="E130" s="41"/>
      <c r="F130" s="232" t="s">
        <v>252</v>
      </c>
      <c r="G130" s="41"/>
      <c r="H130" s="41"/>
      <c r="I130" s="233"/>
      <c r="J130" s="41"/>
      <c r="K130" s="41"/>
      <c r="L130" s="45"/>
      <c r="M130" s="234"/>
      <c r="N130" s="235"/>
      <c r="O130" s="85"/>
      <c r="P130" s="85"/>
      <c r="Q130" s="85"/>
      <c r="R130" s="85"/>
      <c r="S130" s="85"/>
      <c r="T130" s="86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T130" s="18" t="s">
        <v>193</v>
      </c>
      <c r="AU130" s="18" t="s">
        <v>79</v>
      </c>
    </row>
    <row r="131" s="13" customFormat="1">
      <c r="A131" s="13"/>
      <c r="B131" s="236"/>
      <c r="C131" s="237"/>
      <c r="D131" s="238" t="s">
        <v>195</v>
      </c>
      <c r="E131" s="239" t="s">
        <v>19</v>
      </c>
      <c r="F131" s="240" t="s">
        <v>1038</v>
      </c>
      <c r="G131" s="237"/>
      <c r="H131" s="241">
        <v>167.80000000000001</v>
      </c>
      <c r="I131" s="242"/>
      <c r="J131" s="237"/>
      <c r="K131" s="237"/>
      <c r="L131" s="243"/>
      <c r="M131" s="244"/>
      <c r="N131" s="245"/>
      <c r="O131" s="245"/>
      <c r="P131" s="245"/>
      <c r="Q131" s="245"/>
      <c r="R131" s="245"/>
      <c r="S131" s="245"/>
      <c r="T131" s="246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7" t="s">
        <v>195</v>
      </c>
      <c r="AU131" s="247" t="s">
        <v>79</v>
      </c>
      <c r="AV131" s="13" t="s">
        <v>79</v>
      </c>
      <c r="AW131" s="13" t="s">
        <v>31</v>
      </c>
      <c r="AX131" s="13" t="s">
        <v>77</v>
      </c>
      <c r="AY131" s="247" t="s">
        <v>120</v>
      </c>
    </row>
    <row r="132" s="11" customFormat="1" ht="22.8" customHeight="1">
      <c r="A132" s="11"/>
      <c r="B132" s="192"/>
      <c r="C132" s="193"/>
      <c r="D132" s="194" t="s">
        <v>68</v>
      </c>
      <c r="E132" s="229" t="s">
        <v>119</v>
      </c>
      <c r="F132" s="229" t="s">
        <v>254</v>
      </c>
      <c r="G132" s="193"/>
      <c r="H132" s="193"/>
      <c r="I132" s="196"/>
      <c r="J132" s="230">
        <f>BK132</f>
        <v>0</v>
      </c>
      <c r="K132" s="193"/>
      <c r="L132" s="198"/>
      <c r="M132" s="199"/>
      <c r="N132" s="200"/>
      <c r="O132" s="200"/>
      <c r="P132" s="201">
        <f>SUM(P133:P144)</f>
        <v>0</v>
      </c>
      <c r="Q132" s="200"/>
      <c r="R132" s="201">
        <f>SUM(R133:R144)</f>
        <v>34.558481</v>
      </c>
      <c r="S132" s="200"/>
      <c r="T132" s="202">
        <f>SUM(T133:T144)</f>
        <v>0</v>
      </c>
      <c r="U132" s="11"/>
      <c r="V132" s="11"/>
      <c r="W132" s="11"/>
      <c r="X132" s="11"/>
      <c r="Y132" s="11"/>
      <c r="Z132" s="11"/>
      <c r="AA132" s="11"/>
      <c r="AB132" s="11"/>
      <c r="AC132" s="11"/>
      <c r="AD132" s="11"/>
      <c r="AE132" s="11"/>
      <c r="AR132" s="203" t="s">
        <v>77</v>
      </c>
      <c r="AT132" s="204" t="s">
        <v>68</v>
      </c>
      <c r="AU132" s="204" t="s">
        <v>77</v>
      </c>
      <c r="AY132" s="203" t="s">
        <v>120</v>
      </c>
      <c r="BK132" s="205">
        <f>SUM(BK133:BK144)</f>
        <v>0</v>
      </c>
    </row>
    <row r="133" s="2" customFormat="1" ht="24.15" customHeight="1">
      <c r="A133" s="39"/>
      <c r="B133" s="40"/>
      <c r="C133" s="206" t="s">
        <v>169</v>
      </c>
      <c r="D133" s="206" t="s">
        <v>121</v>
      </c>
      <c r="E133" s="207" t="s">
        <v>1039</v>
      </c>
      <c r="F133" s="208" t="s">
        <v>1040</v>
      </c>
      <c r="G133" s="209" t="s">
        <v>211</v>
      </c>
      <c r="H133" s="210">
        <v>9.0999999999999996</v>
      </c>
      <c r="I133" s="211"/>
      <c r="J133" s="212">
        <f>ROUND(I133*H133,2)</f>
        <v>0</v>
      </c>
      <c r="K133" s="208" t="s">
        <v>191</v>
      </c>
      <c r="L133" s="45"/>
      <c r="M133" s="213" t="s">
        <v>19</v>
      </c>
      <c r="N133" s="214" t="s">
        <v>40</v>
      </c>
      <c r="O133" s="85"/>
      <c r="P133" s="215">
        <f>O133*H133</f>
        <v>0</v>
      </c>
      <c r="Q133" s="215">
        <v>2</v>
      </c>
      <c r="R133" s="215">
        <f>Q133*H133</f>
        <v>18.199999999999999</v>
      </c>
      <c r="S133" s="215">
        <v>0</v>
      </c>
      <c r="T133" s="216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17" t="s">
        <v>119</v>
      </c>
      <c r="AT133" s="217" t="s">
        <v>121</v>
      </c>
      <c r="AU133" s="217" t="s">
        <v>79</v>
      </c>
      <c r="AY133" s="18" t="s">
        <v>120</v>
      </c>
      <c r="BE133" s="218">
        <f>IF(N133="základní",J133,0)</f>
        <v>0</v>
      </c>
      <c r="BF133" s="218">
        <f>IF(N133="snížená",J133,0)</f>
        <v>0</v>
      </c>
      <c r="BG133" s="218">
        <f>IF(N133="zákl. přenesená",J133,0)</f>
        <v>0</v>
      </c>
      <c r="BH133" s="218">
        <f>IF(N133="sníž. přenesená",J133,0)</f>
        <v>0</v>
      </c>
      <c r="BI133" s="218">
        <f>IF(N133="nulová",J133,0)</f>
        <v>0</v>
      </c>
      <c r="BJ133" s="18" t="s">
        <v>77</v>
      </c>
      <c r="BK133" s="218">
        <f>ROUND(I133*H133,2)</f>
        <v>0</v>
      </c>
      <c r="BL133" s="18" t="s">
        <v>119</v>
      </c>
      <c r="BM133" s="217" t="s">
        <v>1041</v>
      </c>
    </row>
    <row r="134" s="2" customFormat="1">
      <c r="A134" s="39"/>
      <c r="B134" s="40"/>
      <c r="C134" s="41"/>
      <c r="D134" s="231" t="s">
        <v>193</v>
      </c>
      <c r="E134" s="41"/>
      <c r="F134" s="232" t="s">
        <v>1042</v>
      </c>
      <c r="G134" s="41"/>
      <c r="H134" s="41"/>
      <c r="I134" s="233"/>
      <c r="J134" s="41"/>
      <c r="K134" s="41"/>
      <c r="L134" s="45"/>
      <c r="M134" s="234"/>
      <c r="N134" s="235"/>
      <c r="O134" s="85"/>
      <c r="P134" s="85"/>
      <c r="Q134" s="85"/>
      <c r="R134" s="85"/>
      <c r="S134" s="85"/>
      <c r="T134" s="86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T134" s="18" t="s">
        <v>193</v>
      </c>
      <c r="AU134" s="18" t="s">
        <v>79</v>
      </c>
    </row>
    <row r="135" s="13" customFormat="1">
      <c r="A135" s="13"/>
      <c r="B135" s="236"/>
      <c r="C135" s="237"/>
      <c r="D135" s="238" t="s">
        <v>195</v>
      </c>
      <c r="E135" s="239" t="s">
        <v>19</v>
      </c>
      <c r="F135" s="240" t="s">
        <v>1018</v>
      </c>
      <c r="G135" s="237"/>
      <c r="H135" s="241">
        <v>9.0999999999999996</v>
      </c>
      <c r="I135" s="242"/>
      <c r="J135" s="237"/>
      <c r="K135" s="237"/>
      <c r="L135" s="243"/>
      <c r="M135" s="244"/>
      <c r="N135" s="245"/>
      <c r="O135" s="245"/>
      <c r="P135" s="245"/>
      <c r="Q135" s="245"/>
      <c r="R135" s="245"/>
      <c r="S135" s="245"/>
      <c r="T135" s="246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7" t="s">
        <v>195</v>
      </c>
      <c r="AU135" s="247" t="s">
        <v>79</v>
      </c>
      <c r="AV135" s="13" t="s">
        <v>79</v>
      </c>
      <c r="AW135" s="13" t="s">
        <v>31</v>
      </c>
      <c r="AX135" s="13" t="s">
        <v>77</v>
      </c>
      <c r="AY135" s="247" t="s">
        <v>120</v>
      </c>
    </row>
    <row r="136" s="2" customFormat="1" ht="24.15" customHeight="1">
      <c r="A136" s="39"/>
      <c r="B136" s="40"/>
      <c r="C136" s="206" t="s">
        <v>173</v>
      </c>
      <c r="D136" s="206" t="s">
        <v>121</v>
      </c>
      <c r="E136" s="207" t="s">
        <v>777</v>
      </c>
      <c r="F136" s="208" t="s">
        <v>778</v>
      </c>
      <c r="G136" s="209" t="s">
        <v>211</v>
      </c>
      <c r="H136" s="210">
        <v>1.605</v>
      </c>
      <c r="I136" s="211"/>
      <c r="J136" s="212">
        <f>ROUND(I136*H136,2)</f>
        <v>0</v>
      </c>
      <c r="K136" s="208" t="s">
        <v>191</v>
      </c>
      <c r="L136" s="45"/>
      <c r="M136" s="213" t="s">
        <v>19</v>
      </c>
      <c r="N136" s="214" t="s">
        <v>40</v>
      </c>
      <c r="O136" s="85"/>
      <c r="P136" s="215">
        <f>O136*H136</f>
        <v>0</v>
      </c>
      <c r="Q136" s="215">
        <v>2.2050000000000001</v>
      </c>
      <c r="R136" s="215">
        <f>Q136*H136</f>
        <v>3.5390250000000001</v>
      </c>
      <c r="S136" s="215">
        <v>0</v>
      </c>
      <c r="T136" s="216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17" t="s">
        <v>119</v>
      </c>
      <c r="AT136" s="217" t="s">
        <v>121</v>
      </c>
      <c r="AU136" s="217" t="s">
        <v>79</v>
      </c>
      <c r="AY136" s="18" t="s">
        <v>120</v>
      </c>
      <c r="BE136" s="218">
        <f>IF(N136="základní",J136,0)</f>
        <v>0</v>
      </c>
      <c r="BF136" s="218">
        <f>IF(N136="snížená",J136,0)</f>
        <v>0</v>
      </c>
      <c r="BG136" s="218">
        <f>IF(N136="zákl. přenesená",J136,0)</f>
        <v>0</v>
      </c>
      <c r="BH136" s="218">
        <f>IF(N136="sníž. přenesená",J136,0)</f>
        <v>0</v>
      </c>
      <c r="BI136" s="218">
        <f>IF(N136="nulová",J136,0)</f>
        <v>0</v>
      </c>
      <c r="BJ136" s="18" t="s">
        <v>77</v>
      </c>
      <c r="BK136" s="218">
        <f>ROUND(I136*H136,2)</f>
        <v>0</v>
      </c>
      <c r="BL136" s="18" t="s">
        <v>119</v>
      </c>
      <c r="BM136" s="217" t="s">
        <v>1043</v>
      </c>
    </row>
    <row r="137" s="2" customFormat="1">
      <c r="A137" s="39"/>
      <c r="B137" s="40"/>
      <c r="C137" s="41"/>
      <c r="D137" s="231" t="s">
        <v>193</v>
      </c>
      <c r="E137" s="41"/>
      <c r="F137" s="232" t="s">
        <v>780</v>
      </c>
      <c r="G137" s="41"/>
      <c r="H137" s="41"/>
      <c r="I137" s="233"/>
      <c r="J137" s="41"/>
      <c r="K137" s="41"/>
      <c r="L137" s="45"/>
      <c r="M137" s="234"/>
      <c r="N137" s="235"/>
      <c r="O137" s="85"/>
      <c r="P137" s="85"/>
      <c r="Q137" s="85"/>
      <c r="R137" s="85"/>
      <c r="S137" s="85"/>
      <c r="T137" s="86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T137" s="18" t="s">
        <v>193</v>
      </c>
      <c r="AU137" s="18" t="s">
        <v>79</v>
      </c>
    </row>
    <row r="138" s="13" customFormat="1">
      <c r="A138" s="13"/>
      <c r="B138" s="236"/>
      <c r="C138" s="237"/>
      <c r="D138" s="238" t="s">
        <v>195</v>
      </c>
      <c r="E138" s="239" t="s">
        <v>19</v>
      </c>
      <c r="F138" s="240" t="s">
        <v>1044</v>
      </c>
      <c r="G138" s="237"/>
      <c r="H138" s="241">
        <v>1.605</v>
      </c>
      <c r="I138" s="242"/>
      <c r="J138" s="237"/>
      <c r="K138" s="237"/>
      <c r="L138" s="243"/>
      <c r="M138" s="244"/>
      <c r="N138" s="245"/>
      <c r="O138" s="245"/>
      <c r="P138" s="245"/>
      <c r="Q138" s="245"/>
      <c r="R138" s="245"/>
      <c r="S138" s="245"/>
      <c r="T138" s="246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7" t="s">
        <v>195</v>
      </c>
      <c r="AU138" s="247" t="s">
        <v>79</v>
      </c>
      <c r="AV138" s="13" t="s">
        <v>79</v>
      </c>
      <c r="AW138" s="13" t="s">
        <v>31</v>
      </c>
      <c r="AX138" s="13" t="s">
        <v>77</v>
      </c>
      <c r="AY138" s="247" t="s">
        <v>120</v>
      </c>
    </row>
    <row r="139" s="2" customFormat="1" ht="24.15" customHeight="1">
      <c r="A139" s="39"/>
      <c r="B139" s="40"/>
      <c r="C139" s="206" t="s">
        <v>8</v>
      </c>
      <c r="D139" s="206" t="s">
        <v>121</v>
      </c>
      <c r="E139" s="207" t="s">
        <v>792</v>
      </c>
      <c r="F139" s="208" t="s">
        <v>793</v>
      </c>
      <c r="G139" s="209" t="s">
        <v>211</v>
      </c>
      <c r="H139" s="210">
        <v>6.4199999999999999</v>
      </c>
      <c r="I139" s="211"/>
      <c r="J139" s="212">
        <f>ROUND(I139*H139,2)</f>
        <v>0</v>
      </c>
      <c r="K139" s="208" t="s">
        <v>191</v>
      </c>
      <c r="L139" s="45"/>
      <c r="M139" s="213" t="s">
        <v>19</v>
      </c>
      <c r="N139" s="214" t="s">
        <v>40</v>
      </c>
      <c r="O139" s="85"/>
      <c r="P139" s="215">
        <f>O139*H139</f>
        <v>0</v>
      </c>
      <c r="Q139" s="215">
        <v>1.9967999999999999</v>
      </c>
      <c r="R139" s="215">
        <f>Q139*H139</f>
        <v>12.819455999999999</v>
      </c>
      <c r="S139" s="215">
        <v>0</v>
      </c>
      <c r="T139" s="216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17" t="s">
        <v>119</v>
      </c>
      <c r="AT139" s="217" t="s">
        <v>121</v>
      </c>
      <c r="AU139" s="217" t="s">
        <v>79</v>
      </c>
      <c r="AY139" s="18" t="s">
        <v>120</v>
      </c>
      <c r="BE139" s="218">
        <f>IF(N139="základní",J139,0)</f>
        <v>0</v>
      </c>
      <c r="BF139" s="218">
        <f>IF(N139="snížená",J139,0)</f>
        <v>0</v>
      </c>
      <c r="BG139" s="218">
        <f>IF(N139="zákl. přenesená",J139,0)</f>
        <v>0</v>
      </c>
      <c r="BH139" s="218">
        <f>IF(N139="sníž. přenesená",J139,0)</f>
        <v>0</v>
      </c>
      <c r="BI139" s="218">
        <f>IF(N139="nulová",J139,0)</f>
        <v>0</v>
      </c>
      <c r="BJ139" s="18" t="s">
        <v>77</v>
      </c>
      <c r="BK139" s="218">
        <f>ROUND(I139*H139,2)</f>
        <v>0</v>
      </c>
      <c r="BL139" s="18" t="s">
        <v>119</v>
      </c>
      <c r="BM139" s="217" t="s">
        <v>1045</v>
      </c>
    </row>
    <row r="140" s="2" customFormat="1">
      <c r="A140" s="39"/>
      <c r="B140" s="40"/>
      <c r="C140" s="41"/>
      <c r="D140" s="231" t="s">
        <v>193</v>
      </c>
      <c r="E140" s="41"/>
      <c r="F140" s="232" t="s">
        <v>795</v>
      </c>
      <c r="G140" s="41"/>
      <c r="H140" s="41"/>
      <c r="I140" s="233"/>
      <c r="J140" s="41"/>
      <c r="K140" s="41"/>
      <c r="L140" s="45"/>
      <c r="M140" s="234"/>
      <c r="N140" s="235"/>
      <c r="O140" s="85"/>
      <c r="P140" s="85"/>
      <c r="Q140" s="85"/>
      <c r="R140" s="85"/>
      <c r="S140" s="85"/>
      <c r="T140" s="86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T140" s="18" t="s">
        <v>193</v>
      </c>
      <c r="AU140" s="18" t="s">
        <v>79</v>
      </c>
    </row>
    <row r="141" s="13" customFormat="1">
      <c r="A141" s="13"/>
      <c r="B141" s="236"/>
      <c r="C141" s="237"/>
      <c r="D141" s="238" t="s">
        <v>195</v>
      </c>
      <c r="E141" s="239" t="s">
        <v>19</v>
      </c>
      <c r="F141" s="240" t="s">
        <v>1046</v>
      </c>
      <c r="G141" s="237"/>
      <c r="H141" s="241">
        <v>6.4199999999999999</v>
      </c>
      <c r="I141" s="242"/>
      <c r="J141" s="237"/>
      <c r="K141" s="237"/>
      <c r="L141" s="243"/>
      <c r="M141" s="244"/>
      <c r="N141" s="245"/>
      <c r="O141" s="245"/>
      <c r="P141" s="245"/>
      <c r="Q141" s="245"/>
      <c r="R141" s="245"/>
      <c r="S141" s="245"/>
      <c r="T141" s="246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7" t="s">
        <v>195</v>
      </c>
      <c r="AU141" s="247" t="s">
        <v>79</v>
      </c>
      <c r="AV141" s="13" t="s">
        <v>79</v>
      </c>
      <c r="AW141" s="13" t="s">
        <v>31</v>
      </c>
      <c r="AX141" s="13" t="s">
        <v>77</v>
      </c>
      <c r="AY141" s="247" t="s">
        <v>120</v>
      </c>
    </row>
    <row r="142" s="2" customFormat="1" ht="16.5" customHeight="1">
      <c r="A142" s="39"/>
      <c r="B142" s="40"/>
      <c r="C142" s="206" t="s">
        <v>271</v>
      </c>
      <c r="D142" s="206" t="s">
        <v>121</v>
      </c>
      <c r="E142" s="207" t="s">
        <v>1047</v>
      </c>
      <c r="F142" s="208" t="s">
        <v>1048</v>
      </c>
      <c r="G142" s="209" t="s">
        <v>190</v>
      </c>
      <c r="H142" s="210">
        <v>10.699999999999999</v>
      </c>
      <c r="I142" s="211"/>
      <c r="J142" s="212">
        <f>ROUND(I142*H142,2)</f>
        <v>0</v>
      </c>
      <c r="K142" s="208" t="s">
        <v>191</v>
      </c>
      <c r="L142" s="45"/>
      <c r="M142" s="213" t="s">
        <v>19</v>
      </c>
      <c r="N142" s="214" t="s">
        <v>40</v>
      </c>
      <c r="O142" s="85"/>
      <c r="P142" s="215">
        <f>O142*H142</f>
        <v>0</v>
      </c>
      <c r="Q142" s="215">
        <v>0</v>
      </c>
      <c r="R142" s="215">
        <f>Q142*H142</f>
        <v>0</v>
      </c>
      <c r="S142" s="215">
        <v>0</v>
      </c>
      <c r="T142" s="216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17" t="s">
        <v>119</v>
      </c>
      <c r="AT142" s="217" t="s">
        <v>121</v>
      </c>
      <c r="AU142" s="217" t="s">
        <v>79</v>
      </c>
      <c r="AY142" s="18" t="s">
        <v>120</v>
      </c>
      <c r="BE142" s="218">
        <f>IF(N142="základní",J142,0)</f>
        <v>0</v>
      </c>
      <c r="BF142" s="218">
        <f>IF(N142="snížená",J142,0)</f>
        <v>0</v>
      </c>
      <c r="BG142" s="218">
        <f>IF(N142="zákl. přenesená",J142,0)</f>
        <v>0</v>
      </c>
      <c r="BH142" s="218">
        <f>IF(N142="sníž. přenesená",J142,0)</f>
        <v>0</v>
      </c>
      <c r="BI142" s="218">
        <f>IF(N142="nulová",J142,0)</f>
        <v>0</v>
      </c>
      <c r="BJ142" s="18" t="s">
        <v>77</v>
      </c>
      <c r="BK142" s="218">
        <f>ROUND(I142*H142,2)</f>
        <v>0</v>
      </c>
      <c r="BL142" s="18" t="s">
        <v>119</v>
      </c>
      <c r="BM142" s="217" t="s">
        <v>1049</v>
      </c>
    </row>
    <row r="143" s="2" customFormat="1">
      <c r="A143" s="39"/>
      <c r="B143" s="40"/>
      <c r="C143" s="41"/>
      <c r="D143" s="231" t="s">
        <v>193</v>
      </c>
      <c r="E143" s="41"/>
      <c r="F143" s="232" t="s">
        <v>1050</v>
      </c>
      <c r="G143" s="41"/>
      <c r="H143" s="41"/>
      <c r="I143" s="233"/>
      <c r="J143" s="41"/>
      <c r="K143" s="41"/>
      <c r="L143" s="45"/>
      <c r="M143" s="234"/>
      <c r="N143" s="235"/>
      <c r="O143" s="85"/>
      <c r="P143" s="85"/>
      <c r="Q143" s="85"/>
      <c r="R143" s="85"/>
      <c r="S143" s="85"/>
      <c r="T143" s="86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T143" s="18" t="s">
        <v>193</v>
      </c>
      <c r="AU143" s="18" t="s">
        <v>79</v>
      </c>
    </row>
    <row r="144" s="13" customFormat="1">
      <c r="A144" s="13"/>
      <c r="B144" s="236"/>
      <c r="C144" s="237"/>
      <c r="D144" s="238" t="s">
        <v>195</v>
      </c>
      <c r="E144" s="239" t="s">
        <v>19</v>
      </c>
      <c r="F144" s="240" t="s">
        <v>1051</v>
      </c>
      <c r="G144" s="237"/>
      <c r="H144" s="241">
        <v>10.699999999999999</v>
      </c>
      <c r="I144" s="242"/>
      <c r="J144" s="237"/>
      <c r="K144" s="237"/>
      <c r="L144" s="243"/>
      <c r="M144" s="244"/>
      <c r="N144" s="245"/>
      <c r="O144" s="245"/>
      <c r="P144" s="245"/>
      <c r="Q144" s="245"/>
      <c r="R144" s="245"/>
      <c r="S144" s="245"/>
      <c r="T144" s="246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7" t="s">
        <v>195</v>
      </c>
      <c r="AU144" s="247" t="s">
        <v>79</v>
      </c>
      <c r="AV144" s="13" t="s">
        <v>79</v>
      </c>
      <c r="AW144" s="13" t="s">
        <v>31</v>
      </c>
      <c r="AX144" s="13" t="s">
        <v>77</v>
      </c>
      <c r="AY144" s="247" t="s">
        <v>120</v>
      </c>
    </row>
    <row r="145" s="11" customFormat="1" ht="22.8" customHeight="1">
      <c r="A145" s="11"/>
      <c r="B145" s="192"/>
      <c r="C145" s="193"/>
      <c r="D145" s="194" t="s">
        <v>68</v>
      </c>
      <c r="E145" s="229" t="s">
        <v>287</v>
      </c>
      <c r="F145" s="229" t="s">
        <v>288</v>
      </c>
      <c r="G145" s="193"/>
      <c r="H145" s="193"/>
      <c r="I145" s="196"/>
      <c r="J145" s="230">
        <f>BK145</f>
        <v>0</v>
      </c>
      <c r="K145" s="193"/>
      <c r="L145" s="198"/>
      <c r="M145" s="199"/>
      <c r="N145" s="200"/>
      <c r="O145" s="200"/>
      <c r="P145" s="201">
        <f>SUM(P146:P147)</f>
        <v>0</v>
      </c>
      <c r="Q145" s="200"/>
      <c r="R145" s="201">
        <f>SUM(R146:R147)</f>
        <v>0</v>
      </c>
      <c r="S145" s="200"/>
      <c r="T145" s="202">
        <f>SUM(T146:T147)</f>
        <v>0</v>
      </c>
      <c r="U145" s="11"/>
      <c r="V145" s="11"/>
      <c r="W145" s="11"/>
      <c r="X145" s="11"/>
      <c r="Y145" s="11"/>
      <c r="Z145" s="11"/>
      <c r="AA145" s="11"/>
      <c r="AB145" s="11"/>
      <c r="AC145" s="11"/>
      <c r="AD145" s="11"/>
      <c r="AE145" s="11"/>
      <c r="AR145" s="203" t="s">
        <v>77</v>
      </c>
      <c r="AT145" s="204" t="s">
        <v>68</v>
      </c>
      <c r="AU145" s="204" t="s">
        <v>77</v>
      </c>
      <c r="AY145" s="203" t="s">
        <v>120</v>
      </c>
      <c r="BK145" s="205">
        <f>SUM(BK146:BK147)</f>
        <v>0</v>
      </c>
    </row>
    <row r="146" s="2" customFormat="1" ht="21.75" customHeight="1">
      <c r="A146" s="39"/>
      <c r="B146" s="40"/>
      <c r="C146" s="206" t="s">
        <v>276</v>
      </c>
      <c r="D146" s="206" t="s">
        <v>121</v>
      </c>
      <c r="E146" s="207" t="s">
        <v>1052</v>
      </c>
      <c r="F146" s="208" t="s">
        <v>1053</v>
      </c>
      <c r="G146" s="209" t="s">
        <v>240</v>
      </c>
      <c r="H146" s="210">
        <v>34.558</v>
      </c>
      <c r="I146" s="211"/>
      <c r="J146" s="212">
        <f>ROUND(I146*H146,2)</f>
        <v>0</v>
      </c>
      <c r="K146" s="208" t="s">
        <v>191</v>
      </c>
      <c r="L146" s="45"/>
      <c r="M146" s="213" t="s">
        <v>19</v>
      </c>
      <c r="N146" s="214" t="s">
        <v>40</v>
      </c>
      <c r="O146" s="85"/>
      <c r="P146" s="215">
        <f>O146*H146</f>
        <v>0</v>
      </c>
      <c r="Q146" s="215">
        <v>0</v>
      </c>
      <c r="R146" s="215">
        <f>Q146*H146</f>
        <v>0</v>
      </c>
      <c r="S146" s="215">
        <v>0</v>
      </c>
      <c r="T146" s="216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17" t="s">
        <v>119</v>
      </c>
      <c r="AT146" s="217" t="s">
        <v>121</v>
      </c>
      <c r="AU146" s="217" t="s">
        <v>79</v>
      </c>
      <c r="AY146" s="18" t="s">
        <v>120</v>
      </c>
      <c r="BE146" s="218">
        <f>IF(N146="základní",J146,0)</f>
        <v>0</v>
      </c>
      <c r="BF146" s="218">
        <f>IF(N146="snížená",J146,0)</f>
        <v>0</v>
      </c>
      <c r="BG146" s="218">
        <f>IF(N146="zákl. přenesená",J146,0)</f>
        <v>0</v>
      </c>
      <c r="BH146" s="218">
        <f>IF(N146="sníž. přenesená",J146,0)</f>
        <v>0</v>
      </c>
      <c r="BI146" s="218">
        <f>IF(N146="nulová",J146,0)</f>
        <v>0</v>
      </c>
      <c r="BJ146" s="18" t="s">
        <v>77</v>
      </c>
      <c r="BK146" s="218">
        <f>ROUND(I146*H146,2)</f>
        <v>0</v>
      </c>
      <c r="BL146" s="18" t="s">
        <v>119</v>
      </c>
      <c r="BM146" s="217" t="s">
        <v>1054</v>
      </c>
    </row>
    <row r="147" s="2" customFormat="1">
      <c r="A147" s="39"/>
      <c r="B147" s="40"/>
      <c r="C147" s="41"/>
      <c r="D147" s="231" t="s">
        <v>193</v>
      </c>
      <c r="E147" s="41"/>
      <c r="F147" s="232" t="s">
        <v>1055</v>
      </c>
      <c r="G147" s="41"/>
      <c r="H147" s="41"/>
      <c r="I147" s="233"/>
      <c r="J147" s="41"/>
      <c r="K147" s="41"/>
      <c r="L147" s="45"/>
      <c r="M147" s="248"/>
      <c r="N147" s="249"/>
      <c r="O147" s="221"/>
      <c r="P147" s="221"/>
      <c r="Q147" s="221"/>
      <c r="R147" s="221"/>
      <c r="S147" s="221"/>
      <c r="T147" s="250"/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T147" s="18" t="s">
        <v>193</v>
      </c>
      <c r="AU147" s="18" t="s">
        <v>79</v>
      </c>
    </row>
    <row r="148" s="2" customFormat="1" ht="6.96" customHeight="1">
      <c r="A148" s="39"/>
      <c r="B148" s="60"/>
      <c r="C148" s="61"/>
      <c r="D148" s="61"/>
      <c r="E148" s="61"/>
      <c r="F148" s="61"/>
      <c r="G148" s="61"/>
      <c r="H148" s="61"/>
      <c r="I148" s="61"/>
      <c r="J148" s="61"/>
      <c r="K148" s="61"/>
      <c r="L148" s="45"/>
      <c r="M148" s="39"/>
      <c r="O148" s="39"/>
      <c r="P148" s="39"/>
      <c r="Q148" s="39"/>
      <c r="R148" s="39"/>
      <c r="S148" s="39"/>
      <c r="T148" s="39"/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</row>
  </sheetData>
  <sheetProtection sheet="1" autoFilter="0" formatColumns="0" formatRows="0" objects="1" scenarios="1" spinCount="100000" saltValue="7dberLXQS2H/Ze6N/WdMs9odSaNak65i/HweIJ/UUgN/XCf28OKKneBu8GcbBA5c9/Fd+ReDVpVA4eHdF1QJ0A==" hashValue="1QrrN6WEwFUhEe18/bHgMfzWB/wjsTNDqnBex0uaTxVQhPWejoQbXGdrTU9ud5UJ/KjV5BeMl1zkFWgnmFhoGQ==" algorithmName="SHA-512" password="CC35"/>
  <autoFilter ref="C88:K147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7:H77"/>
    <mergeCell ref="E79:H79"/>
    <mergeCell ref="E81:H81"/>
    <mergeCell ref="L2:V2"/>
  </mergeCells>
  <hyperlinks>
    <hyperlink ref="F93" r:id="rId1" display="https://podminky.urs.cz/item/CS_URS_2023_01/111251101"/>
    <hyperlink ref="F96" r:id="rId2" display="https://podminky.urs.cz/item/CS_URS_2023_01/112155311"/>
    <hyperlink ref="F99" r:id="rId3" display="https://podminky.urs.cz/item/CS_URS_2023_01/122451101"/>
    <hyperlink ref="F102" r:id="rId4" display="https://podminky.urs.cz/item/CS_URS_2023_01/124253100"/>
    <hyperlink ref="F105" r:id="rId5" display="https://podminky.urs.cz/item/CS_URS_2023_01/132451101"/>
    <hyperlink ref="F108" r:id="rId6" display="https://podminky.urs.cz/item/CS_URS_2023_01/162211311"/>
    <hyperlink ref="F111" r:id="rId7" display="https://podminky.urs.cz/item/CS_URS_2023_01/162211319"/>
    <hyperlink ref="F114" r:id="rId8" display="https://podminky.urs.cz/item/CS_URS_2023_01/162551108"/>
    <hyperlink ref="F117" r:id="rId9" display="https://podminky.urs.cz/item/CS_URS_2023_01/162551128"/>
    <hyperlink ref="F120" r:id="rId10" display="https://podminky.urs.cz/item/CS_URS_2023_01/171201201"/>
    <hyperlink ref="F125" r:id="rId11" display="https://podminky.urs.cz/item/CS_URS_2023_01/171201231"/>
    <hyperlink ref="F130" r:id="rId12" display="https://podminky.urs.cz/item/CS_URS_2023_01/182151111"/>
    <hyperlink ref="F134" r:id="rId13" display="https://podminky.urs.cz/item/CS_URS_2023_01/452218010"/>
    <hyperlink ref="F137" r:id="rId14" display="https://podminky.urs.cz/item/CS_URS_2023_01/457532111"/>
    <hyperlink ref="F140" r:id="rId15" display="https://podminky.urs.cz/item/CS_URS_2023_01/463212111"/>
    <hyperlink ref="F143" r:id="rId16" display="https://podminky.urs.cz/item/CS_URS_2023_01/463212191"/>
    <hyperlink ref="F147" r:id="rId17" display="https://podminky.urs.cz/item/CS_URS_2023_01/9983320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8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85" customWidth="1"/>
    <col min="2" max="2" width="1.667969" style="285" customWidth="1"/>
    <col min="3" max="4" width="5" style="285" customWidth="1"/>
    <col min="5" max="5" width="11.66016" style="285" customWidth="1"/>
    <col min="6" max="6" width="9.160156" style="285" customWidth="1"/>
    <col min="7" max="7" width="5" style="285" customWidth="1"/>
    <col min="8" max="8" width="77.83203" style="285" customWidth="1"/>
    <col min="9" max="10" width="20" style="285" customWidth="1"/>
    <col min="11" max="11" width="1.667969" style="285" customWidth="1"/>
  </cols>
  <sheetData>
    <row r="1" s="1" customFormat="1" ht="37.5" customHeight="1"/>
    <row r="2" s="1" customFormat="1" ht="7.5" customHeight="1">
      <c r="B2" s="286"/>
      <c r="C2" s="287"/>
      <c r="D2" s="287"/>
      <c r="E2" s="287"/>
      <c r="F2" s="287"/>
      <c r="G2" s="287"/>
      <c r="H2" s="287"/>
      <c r="I2" s="287"/>
      <c r="J2" s="287"/>
      <c r="K2" s="288"/>
    </row>
    <row r="3" s="16" customFormat="1" ht="45" customHeight="1">
      <c r="B3" s="289"/>
      <c r="C3" s="290" t="s">
        <v>1056</v>
      </c>
      <c r="D3" s="290"/>
      <c r="E3" s="290"/>
      <c r="F3" s="290"/>
      <c r="G3" s="290"/>
      <c r="H3" s="290"/>
      <c r="I3" s="290"/>
      <c r="J3" s="290"/>
      <c r="K3" s="291"/>
    </row>
    <row r="4" s="1" customFormat="1" ht="25.5" customHeight="1">
      <c r="B4" s="292"/>
      <c r="C4" s="293" t="s">
        <v>1057</v>
      </c>
      <c r="D4" s="293"/>
      <c r="E4" s="293"/>
      <c r="F4" s="293"/>
      <c r="G4" s="293"/>
      <c r="H4" s="293"/>
      <c r="I4" s="293"/>
      <c r="J4" s="293"/>
      <c r="K4" s="294"/>
    </row>
    <row r="5" s="1" customFormat="1" ht="5.25" customHeight="1">
      <c r="B5" s="292"/>
      <c r="C5" s="295"/>
      <c r="D5" s="295"/>
      <c r="E5" s="295"/>
      <c r="F5" s="295"/>
      <c r="G5" s="295"/>
      <c r="H5" s="295"/>
      <c r="I5" s="295"/>
      <c r="J5" s="295"/>
      <c r="K5" s="294"/>
    </row>
    <row r="6" s="1" customFormat="1" ht="15" customHeight="1">
      <c r="B6" s="292"/>
      <c r="C6" s="296" t="s">
        <v>1058</v>
      </c>
      <c r="D6" s="296"/>
      <c r="E6" s="296"/>
      <c r="F6" s="296"/>
      <c r="G6" s="296"/>
      <c r="H6" s="296"/>
      <c r="I6" s="296"/>
      <c r="J6" s="296"/>
      <c r="K6" s="294"/>
    </row>
    <row r="7" s="1" customFormat="1" ht="15" customHeight="1">
      <c r="B7" s="297"/>
      <c r="C7" s="296" t="s">
        <v>1059</v>
      </c>
      <c r="D7" s="296"/>
      <c r="E7" s="296"/>
      <c r="F7" s="296"/>
      <c r="G7" s="296"/>
      <c r="H7" s="296"/>
      <c r="I7" s="296"/>
      <c r="J7" s="296"/>
      <c r="K7" s="294"/>
    </row>
    <row r="8" s="1" customFormat="1" ht="12.75" customHeight="1">
      <c r="B8" s="297"/>
      <c r="C8" s="296"/>
      <c r="D8" s="296"/>
      <c r="E8" s="296"/>
      <c r="F8" s="296"/>
      <c r="G8" s="296"/>
      <c r="H8" s="296"/>
      <c r="I8" s="296"/>
      <c r="J8" s="296"/>
      <c r="K8" s="294"/>
    </row>
    <row r="9" s="1" customFormat="1" ht="15" customHeight="1">
      <c r="B9" s="297"/>
      <c r="C9" s="296" t="s">
        <v>1060</v>
      </c>
      <c r="D9" s="296"/>
      <c r="E9" s="296"/>
      <c r="F9" s="296"/>
      <c r="G9" s="296"/>
      <c r="H9" s="296"/>
      <c r="I9" s="296"/>
      <c r="J9" s="296"/>
      <c r="K9" s="294"/>
    </row>
    <row r="10" s="1" customFormat="1" ht="15" customHeight="1">
      <c r="B10" s="297"/>
      <c r="C10" s="296"/>
      <c r="D10" s="296" t="s">
        <v>1061</v>
      </c>
      <c r="E10" s="296"/>
      <c r="F10" s="296"/>
      <c r="G10" s="296"/>
      <c r="H10" s="296"/>
      <c r="I10" s="296"/>
      <c r="J10" s="296"/>
      <c r="K10" s="294"/>
    </row>
    <row r="11" s="1" customFormat="1" ht="15" customHeight="1">
      <c r="B11" s="297"/>
      <c r="C11" s="298"/>
      <c r="D11" s="296" t="s">
        <v>1062</v>
      </c>
      <c r="E11" s="296"/>
      <c r="F11" s="296"/>
      <c r="G11" s="296"/>
      <c r="H11" s="296"/>
      <c r="I11" s="296"/>
      <c r="J11" s="296"/>
      <c r="K11" s="294"/>
    </row>
    <row r="12" s="1" customFormat="1" ht="15" customHeight="1">
      <c r="B12" s="297"/>
      <c r="C12" s="298"/>
      <c r="D12" s="296"/>
      <c r="E12" s="296"/>
      <c r="F12" s="296"/>
      <c r="G12" s="296"/>
      <c r="H12" s="296"/>
      <c r="I12" s="296"/>
      <c r="J12" s="296"/>
      <c r="K12" s="294"/>
    </row>
    <row r="13" s="1" customFormat="1" ht="15" customHeight="1">
      <c r="B13" s="297"/>
      <c r="C13" s="298"/>
      <c r="D13" s="299" t="s">
        <v>1063</v>
      </c>
      <c r="E13" s="296"/>
      <c r="F13" s="296"/>
      <c r="G13" s="296"/>
      <c r="H13" s="296"/>
      <c r="I13" s="296"/>
      <c r="J13" s="296"/>
      <c r="K13" s="294"/>
    </row>
    <row r="14" s="1" customFormat="1" ht="12.75" customHeight="1">
      <c r="B14" s="297"/>
      <c r="C14" s="298"/>
      <c r="D14" s="298"/>
      <c r="E14" s="298"/>
      <c r="F14" s="298"/>
      <c r="G14" s="298"/>
      <c r="H14" s="298"/>
      <c r="I14" s="298"/>
      <c r="J14" s="298"/>
      <c r="K14" s="294"/>
    </row>
    <row r="15" s="1" customFormat="1" ht="15" customHeight="1">
      <c r="B15" s="297"/>
      <c r="C15" s="298"/>
      <c r="D15" s="296" t="s">
        <v>1064</v>
      </c>
      <c r="E15" s="296"/>
      <c r="F15" s="296"/>
      <c r="G15" s="296"/>
      <c r="H15" s="296"/>
      <c r="I15" s="296"/>
      <c r="J15" s="296"/>
      <c r="K15" s="294"/>
    </row>
    <row r="16" s="1" customFormat="1" ht="15" customHeight="1">
      <c r="B16" s="297"/>
      <c r="C16" s="298"/>
      <c r="D16" s="296" t="s">
        <v>1065</v>
      </c>
      <c r="E16" s="296"/>
      <c r="F16" s="296"/>
      <c r="G16" s="296"/>
      <c r="H16" s="296"/>
      <c r="I16" s="296"/>
      <c r="J16" s="296"/>
      <c r="K16" s="294"/>
    </row>
    <row r="17" s="1" customFormat="1" ht="15" customHeight="1">
      <c r="B17" s="297"/>
      <c r="C17" s="298"/>
      <c r="D17" s="296" t="s">
        <v>1066</v>
      </c>
      <c r="E17" s="296"/>
      <c r="F17" s="296"/>
      <c r="G17" s="296"/>
      <c r="H17" s="296"/>
      <c r="I17" s="296"/>
      <c r="J17" s="296"/>
      <c r="K17" s="294"/>
    </row>
    <row r="18" s="1" customFormat="1" ht="15" customHeight="1">
      <c r="B18" s="297"/>
      <c r="C18" s="298"/>
      <c r="D18" s="298"/>
      <c r="E18" s="300" t="s">
        <v>76</v>
      </c>
      <c r="F18" s="296" t="s">
        <v>1067</v>
      </c>
      <c r="G18" s="296"/>
      <c r="H18" s="296"/>
      <c r="I18" s="296"/>
      <c r="J18" s="296"/>
      <c r="K18" s="294"/>
    </row>
    <row r="19" s="1" customFormat="1" ht="15" customHeight="1">
      <c r="B19" s="297"/>
      <c r="C19" s="298"/>
      <c r="D19" s="298"/>
      <c r="E19" s="300" t="s">
        <v>1068</v>
      </c>
      <c r="F19" s="296" t="s">
        <v>1069</v>
      </c>
      <c r="G19" s="296"/>
      <c r="H19" s="296"/>
      <c r="I19" s="296"/>
      <c r="J19" s="296"/>
      <c r="K19" s="294"/>
    </row>
    <row r="20" s="1" customFormat="1" ht="15" customHeight="1">
      <c r="B20" s="297"/>
      <c r="C20" s="298"/>
      <c r="D20" s="298"/>
      <c r="E20" s="300" t="s">
        <v>1070</v>
      </c>
      <c r="F20" s="296" t="s">
        <v>1071</v>
      </c>
      <c r="G20" s="296"/>
      <c r="H20" s="296"/>
      <c r="I20" s="296"/>
      <c r="J20" s="296"/>
      <c r="K20" s="294"/>
    </row>
    <row r="21" s="1" customFormat="1" ht="15" customHeight="1">
      <c r="B21" s="297"/>
      <c r="C21" s="298"/>
      <c r="D21" s="298"/>
      <c r="E21" s="300" t="s">
        <v>1072</v>
      </c>
      <c r="F21" s="296" t="s">
        <v>1073</v>
      </c>
      <c r="G21" s="296"/>
      <c r="H21" s="296"/>
      <c r="I21" s="296"/>
      <c r="J21" s="296"/>
      <c r="K21" s="294"/>
    </row>
    <row r="22" s="1" customFormat="1" ht="15" customHeight="1">
      <c r="B22" s="297"/>
      <c r="C22" s="298"/>
      <c r="D22" s="298"/>
      <c r="E22" s="300" t="s">
        <v>1074</v>
      </c>
      <c r="F22" s="296" t="s">
        <v>1075</v>
      </c>
      <c r="G22" s="296"/>
      <c r="H22" s="296"/>
      <c r="I22" s="296"/>
      <c r="J22" s="296"/>
      <c r="K22" s="294"/>
    </row>
    <row r="23" s="1" customFormat="1" ht="15" customHeight="1">
      <c r="B23" s="297"/>
      <c r="C23" s="298"/>
      <c r="D23" s="298"/>
      <c r="E23" s="300" t="s">
        <v>85</v>
      </c>
      <c r="F23" s="296" t="s">
        <v>1076</v>
      </c>
      <c r="G23" s="296"/>
      <c r="H23" s="296"/>
      <c r="I23" s="296"/>
      <c r="J23" s="296"/>
      <c r="K23" s="294"/>
    </row>
    <row r="24" s="1" customFormat="1" ht="12.75" customHeight="1">
      <c r="B24" s="297"/>
      <c r="C24" s="298"/>
      <c r="D24" s="298"/>
      <c r="E24" s="298"/>
      <c r="F24" s="298"/>
      <c r="G24" s="298"/>
      <c r="H24" s="298"/>
      <c r="I24" s="298"/>
      <c r="J24" s="298"/>
      <c r="K24" s="294"/>
    </row>
    <row r="25" s="1" customFormat="1" ht="15" customHeight="1">
      <c r="B25" s="297"/>
      <c r="C25" s="296" t="s">
        <v>1077</v>
      </c>
      <c r="D25" s="296"/>
      <c r="E25" s="296"/>
      <c r="F25" s="296"/>
      <c r="G25" s="296"/>
      <c r="H25" s="296"/>
      <c r="I25" s="296"/>
      <c r="J25" s="296"/>
      <c r="K25" s="294"/>
    </row>
    <row r="26" s="1" customFormat="1" ht="15" customHeight="1">
      <c r="B26" s="297"/>
      <c r="C26" s="296" t="s">
        <v>1078</v>
      </c>
      <c r="D26" s="296"/>
      <c r="E26" s="296"/>
      <c r="F26" s="296"/>
      <c r="G26" s="296"/>
      <c r="H26" s="296"/>
      <c r="I26" s="296"/>
      <c r="J26" s="296"/>
      <c r="K26" s="294"/>
    </row>
    <row r="27" s="1" customFormat="1" ht="15" customHeight="1">
      <c r="B27" s="297"/>
      <c r="C27" s="296"/>
      <c r="D27" s="296" t="s">
        <v>1079</v>
      </c>
      <c r="E27" s="296"/>
      <c r="F27" s="296"/>
      <c r="G27" s="296"/>
      <c r="H27" s="296"/>
      <c r="I27" s="296"/>
      <c r="J27" s="296"/>
      <c r="K27" s="294"/>
    </row>
    <row r="28" s="1" customFormat="1" ht="15" customHeight="1">
      <c r="B28" s="297"/>
      <c r="C28" s="298"/>
      <c r="D28" s="296" t="s">
        <v>1080</v>
      </c>
      <c r="E28" s="296"/>
      <c r="F28" s="296"/>
      <c r="G28" s="296"/>
      <c r="H28" s="296"/>
      <c r="I28" s="296"/>
      <c r="J28" s="296"/>
      <c r="K28" s="294"/>
    </row>
    <row r="29" s="1" customFormat="1" ht="12.75" customHeight="1">
      <c r="B29" s="297"/>
      <c r="C29" s="298"/>
      <c r="D29" s="298"/>
      <c r="E29" s="298"/>
      <c r="F29" s="298"/>
      <c r="G29" s="298"/>
      <c r="H29" s="298"/>
      <c r="I29" s="298"/>
      <c r="J29" s="298"/>
      <c r="K29" s="294"/>
    </row>
    <row r="30" s="1" customFormat="1" ht="15" customHeight="1">
      <c r="B30" s="297"/>
      <c r="C30" s="298"/>
      <c r="D30" s="296" t="s">
        <v>1081</v>
      </c>
      <c r="E30" s="296"/>
      <c r="F30" s="296"/>
      <c r="G30" s="296"/>
      <c r="H30" s="296"/>
      <c r="I30" s="296"/>
      <c r="J30" s="296"/>
      <c r="K30" s="294"/>
    </row>
    <row r="31" s="1" customFormat="1" ht="15" customHeight="1">
      <c r="B31" s="297"/>
      <c r="C31" s="298"/>
      <c r="D31" s="296" t="s">
        <v>1082</v>
      </c>
      <c r="E31" s="296"/>
      <c r="F31" s="296"/>
      <c r="G31" s="296"/>
      <c r="H31" s="296"/>
      <c r="I31" s="296"/>
      <c r="J31" s="296"/>
      <c r="K31" s="294"/>
    </row>
    <row r="32" s="1" customFormat="1" ht="12.75" customHeight="1">
      <c r="B32" s="297"/>
      <c r="C32" s="298"/>
      <c r="D32" s="298"/>
      <c r="E32" s="298"/>
      <c r="F32" s="298"/>
      <c r="G32" s="298"/>
      <c r="H32" s="298"/>
      <c r="I32" s="298"/>
      <c r="J32" s="298"/>
      <c r="K32" s="294"/>
    </row>
    <row r="33" s="1" customFormat="1" ht="15" customHeight="1">
      <c r="B33" s="297"/>
      <c r="C33" s="298"/>
      <c r="D33" s="296" t="s">
        <v>1083</v>
      </c>
      <c r="E33" s="296"/>
      <c r="F33" s="296"/>
      <c r="G33" s="296"/>
      <c r="H33" s="296"/>
      <c r="I33" s="296"/>
      <c r="J33" s="296"/>
      <c r="K33" s="294"/>
    </row>
    <row r="34" s="1" customFormat="1" ht="15" customHeight="1">
      <c r="B34" s="297"/>
      <c r="C34" s="298"/>
      <c r="D34" s="296" t="s">
        <v>1084</v>
      </c>
      <c r="E34" s="296"/>
      <c r="F34" s="296"/>
      <c r="G34" s="296"/>
      <c r="H34" s="296"/>
      <c r="I34" s="296"/>
      <c r="J34" s="296"/>
      <c r="K34" s="294"/>
    </row>
    <row r="35" s="1" customFormat="1" ht="15" customHeight="1">
      <c r="B35" s="297"/>
      <c r="C35" s="298"/>
      <c r="D35" s="296" t="s">
        <v>1085</v>
      </c>
      <c r="E35" s="296"/>
      <c r="F35" s="296"/>
      <c r="G35" s="296"/>
      <c r="H35" s="296"/>
      <c r="I35" s="296"/>
      <c r="J35" s="296"/>
      <c r="K35" s="294"/>
    </row>
    <row r="36" s="1" customFormat="1" ht="15" customHeight="1">
      <c r="B36" s="297"/>
      <c r="C36" s="298"/>
      <c r="D36" s="296"/>
      <c r="E36" s="299" t="s">
        <v>105</v>
      </c>
      <c r="F36" s="296"/>
      <c r="G36" s="296" t="s">
        <v>1086</v>
      </c>
      <c r="H36" s="296"/>
      <c r="I36" s="296"/>
      <c r="J36" s="296"/>
      <c r="K36" s="294"/>
    </row>
    <row r="37" s="1" customFormat="1" ht="30.75" customHeight="1">
      <c r="B37" s="297"/>
      <c r="C37" s="298"/>
      <c r="D37" s="296"/>
      <c r="E37" s="299" t="s">
        <v>1087</v>
      </c>
      <c r="F37" s="296"/>
      <c r="G37" s="296" t="s">
        <v>1088</v>
      </c>
      <c r="H37" s="296"/>
      <c r="I37" s="296"/>
      <c r="J37" s="296"/>
      <c r="K37" s="294"/>
    </row>
    <row r="38" s="1" customFormat="1" ht="15" customHeight="1">
      <c r="B38" s="297"/>
      <c r="C38" s="298"/>
      <c r="D38" s="296"/>
      <c r="E38" s="299" t="s">
        <v>50</v>
      </c>
      <c r="F38" s="296"/>
      <c r="G38" s="296" t="s">
        <v>1089</v>
      </c>
      <c r="H38" s="296"/>
      <c r="I38" s="296"/>
      <c r="J38" s="296"/>
      <c r="K38" s="294"/>
    </row>
    <row r="39" s="1" customFormat="1" ht="15" customHeight="1">
      <c r="B39" s="297"/>
      <c r="C39" s="298"/>
      <c r="D39" s="296"/>
      <c r="E39" s="299" t="s">
        <v>51</v>
      </c>
      <c r="F39" s="296"/>
      <c r="G39" s="296" t="s">
        <v>1090</v>
      </c>
      <c r="H39" s="296"/>
      <c r="I39" s="296"/>
      <c r="J39" s="296"/>
      <c r="K39" s="294"/>
    </row>
    <row r="40" s="1" customFormat="1" ht="15" customHeight="1">
      <c r="B40" s="297"/>
      <c r="C40" s="298"/>
      <c r="D40" s="296"/>
      <c r="E40" s="299" t="s">
        <v>106</v>
      </c>
      <c r="F40" s="296"/>
      <c r="G40" s="296" t="s">
        <v>1091</v>
      </c>
      <c r="H40" s="296"/>
      <c r="I40" s="296"/>
      <c r="J40" s="296"/>
      <c r="K40" s="294"/>
    </row>
    <row r="41" s="1" customFormat="1" ht="15" customHeight="1">
      <c r="B41" s="297"/>
      <c r="C41" s="298"/>
      <c r="D41" s="296"/>
      <c r="E41" s="299" t="s">
        <v>107</v>
      </c>
      <c r="F41" s="296"/>
      <c r="G41" s="296" t="s">
        <v>1092</v>
      </c>
      <c r="H41" s="296"/>
      <c r="I41" s="296"/>
      <c r="J41" s="296"/>
      <c r="K41" s="294"/>
    </row>
    <row r="42" s="1" customFormat="1" ht="15" customHeight="1">
      <c r="B42" s="297"/>
      <c r="C42" s="298"/>
      <c r="D42" s="296"/>
      <c r="E42" s="299" t="s">
        <v>1093</v>
      </c>
      <c r="F42" s="296"/>
      <c r="G42" s="296" t="s">
        <v>1094</v>
      </c>
      <c r="H42" s="296"/>
      <c r="I42" s="296"/>
      <c r="J42" s="296"/>
      <c r="K42" s="294"/>
    </row>
    <row r="43" s="1" customFormat="1" ht="15" customHeight="1">
      <c r="B43" s="297"/>
      <c r="C43" s="298"/>
      <c r="D43" s="296"/>
      <c r="E43" s="299"/>
      <c r="F43" s="296"/>
      <c r="G43" s="296" t="s">
        <v>1095</v>
      </c>
      <c r="H43" s="296"/>
      <c r="I43" s="296"/>
      <c r="J43" s="296"/>
      <c r="K43" s="294"/>
    </row>
    <row r="44" s="1" customFormat="1" ht="15" customHeight="1">
      <c r="B44" s="297"/>
      <c r="C44" s="298"/>
      <c r="D44" s="296"/>
      <c r="E44" s="299" t="s">
        <v>1096</v>
      </c>
      <c r="F44" s="296"/>
      <c r="G44" s="296" t="s">
        <v>1097</v>
      </c>
      <c r="H44" s="296"/>
      <c r="I44" s="296"/>
      <c r="J44" s="296"/>
      <c r="K44" s="294"/>
    </row>
    <row r="45" s="1" customFormat="1" ht="15" customHeight="1">
      <c r="B45" s="297"/>
      <c r="C45" s="298"/>
      <c r="D45" s="296"/>
      <c r="E45" s="299" t="s">
        <v>109</v>
      </c>
      <c r="F45" s="296"/>
      <c r="G45" s="296" t="s">
        <v>1098</v>
      </c>
      <c r="H45" s="296"/>
      <c r="I45" s="296"/>
      <c r="J45" s="296"/>
      <c r="K45" s="294"/>
    </row>
    <row r="46" s="1" customFormat="1" ht="12.75" customHeight="1">
      <c r="B46" s="297"/>
      <c r="C46" s="298"/>
      <c r="D46" s="296"/>
      <c r="E46" s="296"/>
      <c r="F46" s="296"/>
      <c r="G46" s="296"/>
      <c r="H46" s="296"/>
      <c r="I46" s="296"/>
      <c r="J46" s="296"/>
      <c r="K46" s="294"/>
    </row>
    <row r="47" s="1" customFormat="1" ht="15" customHeight="1">
      <c r="B47" s="297"/>
      <c r="C47" s="298"/>
      <c r="D47" s="296" t="s">
        <v>1099</v>
      </c>
      <c r="E47" s="296"/>
      <c r="F47" s="296"/>
      <c r="G47" s="296"/>
      <c r="H47" s="296"/>
      <c r="I47" s="296"/>
      <c r="J47" s="296"/>
      <c r="K47" s="294"/>
    </row>
    <row r="48" s="1" customFormat="1" ht="15" customHeight="1">
      <c r="B48" s="297"/>
      <c r="C48" s="298"/>
      <c r="D48" s="298"/>
      <c r="E48" s="296" t="s">
        <v>1100</v>
      </c>
      <c r="F48" s="296"/>
      <c r="G48" s="296"/>
      <c r="H48" s="296"/>
      <c r="I48" s="296"/>
      <c r="J48" s="296"/>
      <c r="K48" s="294"/>
    </row>
    <row r="49" s="1" customFormat="1" ht="15" customHeight="1">
      <c r="B49" s="297"/>
      <c r="C49" s="298"/>
      <c r="D49" s="298"/>
      <c r="E49" s="296" t="s">
        <v>1101</v>
      </c>
      <c r="F49" s="296"/>
      <c r="G49" s="296"/>
      <c r="H49" s="296"/>
      <c r="I49" s="296"/>
      <c r="J49" s="296"/>
      <c r="K49" s="294"/>
    </row>
    <row r="50" s="1" customFormat="1" ht="15" customHeight="1">
      <c r="B50" s="297"/>
      <c r="C50" s="298"/>
      <c r="D50" s="298"/>
      <c r="E50" s="296" t="s">
        <v>1102</v>
      </c>
      <c r="F50" s="296"/>
      <c r="G50" s="296"/>
      <c r="H50" s="296"/>
      <c r="I50" s="296"/>
      <c r="J50" s="296"/>
      <c r="K50" s="294"/>
    </row>
    <row r="51" s="1" customFormat="1" ht="15" customHeight="1">
      <c r="B51" s="297"/>
      <c r="C51" s="298"/>
      <c r="D51" s="296" t="s">
        <v>1103</v>
      </c>
      <c r="E51" s="296"/>
      <c r="F51" s="296"/>
      <c r="G51" s="296"/>
      <c r="H51" s="296"/>
      <c r="I51" s="296"/>
      <c r="J51" s="296"/>
      <c r="K51" s="294"/>
    </row>
    <row r="52" s="1" customFormat="1" ht="25.5" customHeight="1">
      <c r="B52" s="292"/>
      <c r="C52" s="293" t="s">
        <v>1104</v>
      </c>
      <c r="D52" s="293"/>
      <c r="E52" s="293"/>
      <c r="F52" s="293"/>
      <c r="G52" s="293"/>
      <c r="H52" s="293"/>
      <c r="I52" s="293"/>
      <c r="J52" s="293"/>
      <c r="K52" s="294"/>
    </row>
    <row r="53" s="1" customFormat="1" ht="5.25" customHeight="1">
      <c r="B53" s="292"/>
      <c r="C53" s="295"/>
      <c r="D53" s="295"/>
      <c r="E53" s="295"/>
      <c r="F53" s="295"/>
      <c r="G53" s="295"/>
      <c r="H53" s="295"/>
      <c r="I53" s="295"/>
      <c r="J53" s="295"/>
      <c r="K53" s="294"/>
    </row>
    <row r="54" s="1" customFormat="1" ht="15" customHeight="1">
      <c r="B54" s="292"/>
      <c r="C54" s="296" t="s">
        <v>1105</v>
      </c>
      <c r="D54" s="296"/>
      <c r="E54" s="296"/>
      <c r="F54" s="296"/>
      <c r="G54" s="296"/>
      <c r="H54" s="296"/>
      <c r="I54" s="296"/>
      <c r="J54" s="296"/>
      <c r="K54" s="294"/>
    </row>
    <row r="55" s="1" customFormat="1" ht="15" customHeight="1">
      <c r="B55" s="292"/>
      <c r="C55" s="296" t="s">
        <v>1106</v>
      </c>
      <c r="D55" s="296"/>
      <c r="E55" s="296"/>
      <c r="F55" s="296"/>
      <c r="G55" s="296"/>
      <c r="H55" s="296"/>
      <c r="I55" s="296"/>
      <c r="J55" s="296"/>
      <c r="K55" s="294"/>
    </row>
    <row r="56" s="1" customFormat="1" ht="12.75" customHeight="1">
      <c r="B56" s="292"/>
      <c r="C56" s="296"/>
      <c r="D56" s="296"/>
      <c r="E56" s="296"/>
      <c r="F56" s="296"/>
      <c r="G56" s="296"/>
      <c r="H56" s="296"/>
      <c r="I56" s="296"/>
      <c r="J56" s="296"/>
      <c r="K56" s="294"/>
    </row>
    <row r="57" s="1" customFormat="1" ht="15" customHeight="1">
      <c r="B57" s="292"/>
      <c r="C57" s="296" t="s">
        <v>1107</v>
      </c>
      <c r="D57" s="296"/>
      <c r="E57" s="296"/>
      <c r="F57" s="296"/>
      <c r="G57" s="296"/>
      <c r="H57" s="296"/>
      <c r="I57" s="296"/>
      <c r="J57" s="296"/>
      <c r="K57" s="294"/>
    </row>
    <row r="58" s="1" customFormat="1" ht="15" customHeight="1">
      <c r="B58" s="292"/>
      <c r="C58" s="298"/>
      <c r="D58" s="296" t="s">
        <v>1108</v>
      </c>
      <c r="E58" s="296"/>
      <c r="F58" s="296"/>
      <c r="G58" s="296"/>
      <c r="H58" s="296"/>
      <c r="I58" s="296"/>
      <c r="J58" s="296"/>
      <c r="K58" s="294"/>
    </row>
    <row r="59" s="1" customFormat="1" ht="15" customHeight="1">
      <c r="B59" s="292"/>
      <c r="C59" s="298"/>
      <c r="D59" s="296" t="s">
        <v>1109</v>
      </c>
      <c r="E59" s="296"/>
      <c r="F59" s="296"/>
      <c r="G59" s="296"/>
      <c r="H59" s="296"/>
      <c r="I59" s="296"/>
      <c r="J59" s="296"/>
      <c r="K59" s="294"/>
    </row>
    <row r="60" s="1" customFormat="1" ht="15" customHeight="1">
      <c r="B60" s="292"/>
      <c r="C60" s="298"/>
      <c r="D60" s="296" t="s">
        <v>1110</v>
      </c>
      <c r="E60" s="296"/>
      <c r="F60" s="296"/>
      <c r="G60" s="296"/>
      <c r="H60" s="296"/>
      <c r="I60" s="296"/>
      <c r="J60" s="296"/>
      <c r="K60" s="294"/>
    </row>
    <row r="61" s="1" customFormat="1" ht="15" customHeight="1">
      <c r="B61" s="292"/>
      <c r="C61" s="298"/>
      <c r="D61" s="296" t="s">
        <v>1111</v>
      </c>
      <c r="E61" s="296"/>
      <c r="F61" s="296"/>
      <c r="G61" s="296"/>
      <c r="H61" s="296"/>
      <c r="I61" s="296"/>
      <c r="J61" s="296"/>
      <c r="K61" s="294"/>
    </row>
    <row r="62" s="1" customFormat="1" ht="15" customHeight="1">
      <c r="B62" s="292"/>
      <c r="C62" s="298"/>
      <c r="D62" s="301" t="s">
        <v>1112</v>
      </c>
      <c r="E62" s="301"/>
      <c r="F62" s="301"/>
      <c r="G62" s="301"/>
      <c r="H62" s="301"/>
      <c r="I62" s="301"/>
      <c r="J62" s="301"/>
      <c r="K62" s="294"/>
    </row>
    <row r="63" s="1" customFormat="1" ht="15" customHeight="1">
      <c r="B63" s="292"/>
      <c r="C63" s="298"/>
      <c r="D63" s="296" t="s">
        <v>1113</v>
      </c>
      <c r="E63" s="296"/>
      <c r="F63" s="296"/>
      <c r="G63" s="296"/>
      <c r="H63" s="296"/>
      <c r="I63" s="296"/>
      <c r="J63" s="296"/>
      <c r="K63" s="294"/>
    </row>
    <row r="64" s="1" customFormat="1" ht="12.75" customHeight="1">
      <c r="B64" s="292"/>
      <c r="C64" s="298"/>
      <c r="D64" s="298"/>
      <c r="E64" s="302"/>
      <c r="F64" s="298"/>
      <c r="G64" s="298"/>
      <c r="H64" s="298"/>
      <c r="I64" s="298"/>
      <c r="J64" s="298"/>
      <c r="K64" s="294"/>
    </row>
    <row r="65" s="1" customFormat="1" ht="15" customHeight="1">
      <c r="B65" s="292"/>
      <c r="C65" s="298"/>
      <c r="D65" s="296" t="s">
        <v>1114</v>
      </c>
      <c r="E65" s="296"/>
      <c r="F65" s="296"/>
      <c r="G65" s="296"/>
      <c r="H65" s="296"/>
      <c r="I65" s="296"/>
      <c r="J65" s="296"/>
      <c r="K65" s="294"/>
    </row>
    <row r="66" s="1" customFormat="1" ht="15" customHeight="1">
      <c r="B66" s="292"/>
      <c r="C66" s="298"/>
      <c r="D66" s="301" t="s">
        <v>1115</v>
      </c>
      <c r="E66" s="301"/>
      <c r="F66" s="301"/>
      <c r="G66" s="301"/>
      <c r="H66" s="301"/>
      <c r="I66" s="301"/>
      <c r="J66" s="301"/>
      <c r="K66" s="294"/>
    </row>
    <row r="67" s="1" customFormat="1" ht="15" customHeight="1">
      <c r="B67" s="292"/>
      <c r="C67" s="298"/>
      <c r="D67" s="296" t="s">
        <v>1116</v>
      </c>
      <c r="E67" s="296"/>
      <c r="F67" s="296"/>
      <c r="G67" s="296"/>
      <c r="H67" s="296"/>
      <c r="I67" s="296"/>
      <c r="J67" s="296"/>
      <c r="K67" s="294"/>
    </row>
    <row r="68" s="1" customFormat="1" ht="15" customHeight="1">
      <c r="B68" s="292"/>
      <c r="C68" s="298"/>
      <c r="D68" s="296" t="s">
        <v>1117</v>
      </c>
      <c r="E68" s="296"/>
      <c r="F68" s="296"/>
      <c r="G68" s="296"/>
      <c r="H68" s="296"/>
      <c r="I68" s="296"/>
      <c r="J68" s="296"/>
      <c r="K68" s="294"/>
    </row>
    <row r="69" s="1" customFormat="1" ht="15" customHeight="1">
      <c r="B69" s="292"/>
      <c r="C69" s="298"/>
      <c r="D69" s="296" t="s">
        <v>1118</v>
      </c>
      <c r="E69" s="296"/>
      <c r="F69" s="296"/>
      <c r="G69" s="296"/>
      <c r="H69" s="296"/>
      <c r="I69" s="296"/>
      <c r="J69" s="296"/>
      <c r="K69" s="294"/>
    </row>
    <row r="70" s="1" customFormat="1" ht="15" customHeight="1">
      <c r="B70" s="292"/>
      <c r="C70" s="298"/>
      <c r="D70" s="296" t="s">
        <v>1119</v>
      </c>
      <c r="E70" s="296"/>
      <c r="F70" s="296"/>
      <c r="G70" s="296"/>
      <c r="H70" s="296"/>
      <c r="I70" s="296"/>
      <c r="J70" s="296"/>
      <c r="K70" s="294"/>
    </row>
    <row r="71" s="1" customFormat="1" ht="12.75" customHeight="1">
      <c r="B71" s="303"/>
      <c r="C71" s="304"/>
      <c r="D71" s="304"/>
      <c r="E71" s="304"/>
      <c r="F71" s="304"/>
      <c r="G71" s="304"/>
      <c r="H71" s="304"/>
      <c r="I71" s="304"/>
      <c r="J71" s="304"/>
      <c r="K71" s="305"/>
    </row>
    <row r="72" s="1" customFormat="1" ht="18.75" customHeight="1">
      <c r="B72" s="306"/>
      <c r="C72" s="306"/>
      <c r="D72" s="306"/>
      <c r="E72" s="306"/>
      <c r="F72" s="306"/>
      <c r="G72" s="306"/>
      <c r="H72" s="306"/>
      <c r="I72" s="306"/>
      <c r="J72" s="306"/>
      <c r="K72" s="307"/>
    </row>
    <row r="73" s="1" customFormat="1" ht="18.75" customHeight="1">
      <c r="B73" s="307"/>
      <c r="C73" s="307"/>
      <c r="D73" s="307"/>
      <c r="E73" s="307"/>
      <c r="F73" s="307"/>
      <c r="G73" s="307"/>
      <c r="H73" s="307"/>
      <c r="I73" s="307"/>
      <c r="J73" s="307"/>
      <c r="K73" s="307"/>
    </row>
    <row r="74" s="1" customFormat="1" ht="7.5" customHeight="1">
      <c r="B74" s="308"/>
      <c r="C74" s="309"/>
      <c r="D74" s="309"/>
      <c r="E74" s="309"/>
      <c r="F74" s="309"/>
      <c r="G74" s="309"/>
      <c r="H74" s="309"/>
      <c r="I74" s="309"/>
      <c r="J74" s="309"/>
      <c r="K74" s="310"/>
    </row>
    <row r="75" s="1" customFormat="1" ht="45" customHeight="1">
      <c r="B75" s="311"/>
      <c r="C75" s="312" t="s">
        <v>1120</v>
      </c>
      <c r="D75" s="312"/>
      <c r="E75" s="312"/>
      <c r="F75" s="312"/>
      <c r="G75" s="312"/>
      <c r="H75" s="312"/>
      <c r="I75" s="312"/>
      <c r="J75" s="312"/>
      <c r="K75" s="313"/>
    </row>
    <row r="76" s="1" customFormat="1" ht="17.25" customHeight="1">
      <c r="B76" s="311"/>
      <c r="C76" s="314" t="s">
        <v>1121</v>
      </c>
      <c r="D76" s="314"/>
      <c r="E76" s="314"/>
      <c r="F76" s="314" t="s">
        <v>1122</v>
      </c>
      <c r="G76" s="315"/>
      <c r="H76" s="314" t="s">
        <v>51</v>
      </c>
      <c r="I76" s="314" t="s">
        <v>54</v>
      </c>
      <c r="J76" s="314" t="s">
        <v>1123</v>
      </c>
      <c r="K76" s="313"/>
    </row>
    <row r="77" s="1" customFormat="1" ht="17.25" customHeight="1">
      <c r="B77" s="311"/>
      <c r="C77" s="316" t="s">
        <v>1124</v>
      </c>
      <c r="D77" s="316"/>
      <c r="E77" s="316"/>
      <c r="F77" s="317" t="s">
        <v>1125</v>
      </c>
      <c r="G77" s="318"/>
      <c r="H77" s="316"/>
      <c r="I77" s="316"/>
      <c r="J77" s="316" t="s">
        <v>1126</v>
      </c>
      <c r="K77" s="313"/>
    </row>
    <row r="78" s="1" customFormat="1" ht="5.25" customHeight="1">
      <c r="B78" s="311"/>
      <c r="C78" s="319"/>
      <c r="D78" s="319"/>
      <c r="E78" s="319"/>
      <c r="F78" s="319"/>
      <c r="G78" s="320"/>
      <c r="H78" s="319"/>
      <c r="I78" s="319"/>
      <c r="J78" s="319"/>
      <c r="K78" s="313"/>
    </row>
    <row r="79" s="1" customFormat="1" ht="15" customHeight="1">
      <c r="B79" s="311"/>
      <c r="C79" s="299" t="s">
        <v>50</v>
      </c>
      <c r="D79" s="321"/>
      <c r="E79" s="321"/>
      <c r="F79" s="322" t="s">
        <v>1127</v>
      </c>
      <c r="G79" s="323"/>
      <c r="H79" s="299" t="s">
        <v>1128</v>
      </c>
      <c r="I79" s="299" t="s">
        <v>1129</v>
      </c>
      <c r="J79" s="299">
        <v>20</v>
      </c>
      <c r="K79" s="313"/>
    </row>
    <row r="80" s="1" customFormat="1" ht="15" customHeight="1">
      <c r="B80" s="311"/>
      <c r="C80" s="299" t="s">
        <v>1130</v>
      </c>
      <c r="D80" s="299"/>
      <c r="E80" s="299"/>
      <c r="F80" s="322" t="s">
        <v>1127</v>
      </c>
      <c r="G80" s="323"/>
      <c r="H80" s="299" t="s">
        <v>1131</v>
      </c>
      <c r="I80" s="299" t="s">
        <v>1129</v>
      </c>
      <c r="J80" s="299">
        <v>120</v>
      </c>
      <c r="K80" s="313"/>
    </row>
    <row r="81" s="1" customFormat="1" ht="15" customHeight="1">
      <c r="B81" s="324"/>
      <c r="C81" s="299" t="s">
        <v>1132</v>
      </c>
      <c r="D81" s="299"/>
      <c r="E81" s="299"/>
      <c r="F81" s="322" t="s">
        <v>1133</v>
      </c>
      <c r="G81" s="323"/>
      <c r="H81" s="299" t="s">
        <v>1134</v>
      </c>
      <c r="I81" s="299" t="s">
        <v>1129</v>
      </c>
      <c r="J81" s="299">
        <v>50</v>
      </c>
      <c r="K81" s="313"/>
    </row>
    <row r="82" s="1" customFormat="1" ht="15" customHeight="1">
      <c r="B82" s="324"/>
      <c r="C82" s="299" t="s">
        <v>1135</v>
      </c>
      <c r="D82" s="299"/>
      <c r="E82" s="299"/>
      <c r="F82" s="322" t="s">
        <v>1127</v>
      </c>
      <c r="G82" s="323"/>
      <c r="H82" s="299" t="s">
        <v>1136</v>
      </c>
      <c r="I82" s="299" t="s">
        <v>1137</v>
      </c>
      <c r="J82" s="299"/>
      <c r="K82" s="313"/>
    </row>
    <row r="83" s="1" customFormat="1" ht="15" customHeight="1">
      <c r="B83" s="324"/>
      <c r="C83" s="325" t="s">
        <v>1138</v>
      </c>
      <c r="D83" s="325"/>
      <c r="E83" s="325"/>
      <c r="F83" s="326" t="s">
        <v>1133</v>
      </c>
      <c r="G83" s="325"/>
      <c r="H83" s="325" t="s">
        <v>1139</v>
      </c>
      <c r="I83" s="325" t="s">
        <v>1129</v>
      </c>
      <c r="J83" s="325">
        <v>15</v>
      </c>
      <c r="K83" s="313"/>
    </row>
    <row r="84" s="1" customFormat="1" ht="15" customHeight="1">
      <c r="B84" s="324"/>
      <c r="C84" s="325" t="s">
        <v>1140</v>
      </c>
      <c r="D84" s="325"/>
      <c r="E84" s="325"/>
      <c r="F84" s="326" t="s">
        <v>1133</v>
      </c>
      <c r="G84" s="325"/>
      <c r="H84" s="325" t="s">
        <v>1141</v>
      </c>
      <c r="I84" s="325" t="s">
        <v>1129</v>
      </c>
      <c r="J84" s="325">
        <v>15</v>
      </c>
      <c r="K84" s="313"/>
    </row>
    <row r="85" s="1" customFormat="1" ht="15" customHeight="1">
      <c r="B85" s="324"/>
      <c r="C85" s="325" t="s">
        <v>1142</v>
      </c>
      <c r="D85" s="325"/>
      <c r="E85" s="325"/>
      <c r="F85" s="326" t="s">
        <v>1133</v>
      </c>
      <c r="G85" s="325"/>
      <c r="H85" s="325" t="s">
        <v>1143</v>
      </c>
      <c r="I85" s="325" t="s">
        <v>1129</v>
      </c>
      <c r="J85" s="325">
        <v>20</v>
      </c>
      <c r="K85" s="313"/>
    </row>
    <row r="86" s="1" customFormat="1" ht="15" customHeight="1">
      <c r="B86" s="324"/>
      <c r="C86" s="325" t="s">
        <v>1144</v>
      </c>
      <c r="D86" s="325"/>
      <c r="E86" s="325"/>
      <c r="F86" s="326" t="s">
        <v>1133</v>
      </c>
      <c r="G86" s="325"/>
      <c r="H86" s="325" t="s">
        <v>1145</v>
      </c>
      <c r="I86" s="325" t="s">
        <v>1129</v>
      </c>
      <c r="J86" s="325">
        <v>20</v>
      </c>
      <c r="K86" s="313"/>
    </row>
    <row r="87" s="1" customFormat="1" ht="15" customHeight="1">
      <c r="B87" s="324"/>
      <c r="C87" s="299" t="s">
        <v>1146</v>
      </c>
      <c r="D87" s="299"/>
      <c r="E87" s="299"/>
      <c r="F87" s="322" t="s">
        <v>1133</v>
      </c>
      <c r="G87" s="323"/>
      <c r="H87" s="299" t="s">
        <v>1147</v>
      </c>
      <c r="I87" s="299" t="s">
        <v>1129</v>
      </c>
      <c r="J87" s="299">
        <v>50</v>
      </c>
      <c r="K87" s="313"/>
    </row>
    <row r="88" s="1" customFormat="1" ht="15" customHeight="1">
      <c r="B88" s="324"/>
      <c r="C88" s="299" t="s">
        <v>1148</v>
      </c>
      <c r="D88" s="299"/>
      <c r="E88" s="299"/>
      <c r="F88" s="322" t="s">
        <v>1133</v>
      </c>
      <c r="G88" s="323"/>
      <c r="H88" s="299" t="s">
        <v>1149</v>
      </c>
      <c r="I88" s="299" t="s">
        <v>1129</v>
      </c>
      <c r="J88" s="299">
        <v>20</v>
      </c>
      <c r="K88" s="313"/>
    </row>
    <row r="89" s="1" customFormat="1" ht="15" customHeight="1">
      <c r="B89" s="324"/>
      <c r="C89" s="299" t="s">
        <v>1150</v>
      </c>
      <c r="D89" s="299"/>
      <c r="E89" s="299"/>
      <c r="F89" s="322" t="s">
        <v>1133</v>
      </c>
      <c r="G89" s="323"/>
      <c r="H89" s="299" t="s">
        <v>1151</v>
      </c>
      <c r="I89" s="299" t="s">
        <v>1129</v>
      </c>
      <c r="J89" s="299">
        <v>20</v>
      </c>
      <c r="K89" s="313"/>
    </row>
    <row r="90" s="1" customFormat="1" ht="15" customHeight="1">
      <c r="B90" s="324"/>
      <c r="C90" s="299" t="s">
        <v>1152</v>
      </c>
      <c r="D90" s="299"/>
      <c r="E90" s="299"/>
      <c r="F90" s="322" t="s">
        <v>1133</v>
      </c>
      <c r="G90" s="323"/>
      <c r="H90" s="299" t="s">
        <v>1153</v>
      </c>
      <c r="I90" s="299" t="s">
        <v>1129</v>
      </c>
      <c r="J90" s="299">
        <v>50</v>
      </c>
      <c r="K90" s="313"/>
    </row>
    <row r="91" s="1" customFormat="1" ht="15" customHeight="1">
      <c r="B91" s="324"/>
      <c r="C91" s="299" t="s">
        <v>1154</v>
      </c>
      <c r="D91" s="299"/>
      <c r="E91" s="299"/>
      <c r="F91" s="322" t="s">
        <v>1133</v>
      </c>
      <c r="G91" s="323"/>
      <c r="H91" s="299" t="s">
        <v>1154</v>
      </c>
      <c r="I91" s="299" t="s">
        <v>1129</v>
      </c>
      <c r="J91" s="299">
        <v>50</v>
      </c>
      <c r="K91" s="313"/>
    </row>
    <row r="92" s="1" customFormat="1" ht="15" customHeight="1">
      <c r="B92" s="324"/>
      <c r="C92" s="299" t="s">
        <v>1155</v>
      </c>
      <c r="D92" s="299"/>
      <c r="E92" s="299"/>
      <c r="F92" s="322" t="s">
        <v>1133</v>
      </c>
      <c r="G92" s="323"/>
      <c r="H92" s="299" t="s">
        <v>1156</v>
      </c>
      <c r="I92" s="299" t="s">
        <v>1129</v>
      </c>
      <c r="J92" s="299">
        <v>255</v>
      </c>
      <c r="K92" s="313"/>
    </row>
    <row r="93" s="1" customFormat="1" ht="15" customHeight="1">
      <c r="B93" s="324"/>
      <c r="C93" s="299" t="s">
        <v>1157</v>
      </c>
      <c r="D93" s="299"/>
      <c r="E93" s="299"/>
      <c r="F93" s="322" t="s">
        <v>1127</v>
      </c>
      <c r="G93" s="323"/>
      <c r="H93" s="299" t="s">
        <v>1158</v>
      </c>
      <c r="I93" s="299" t="s">
        <v>1159</v>
      </c>
      <c r="J93" s="299"/>
      <c r="K93" s="313"/>
    </row>
    <row r="94" s="1" customFormat="1" ht="15" customHeight="1">
      <c r="B94" s="324"/>
      <c r="C94" s="299" t="s">
        <v>1160</v>
      </c>
      <c r="D94" s="299"/>
      <c r="E94" s="299"/>
      <c r="F94" s="322" t="s">
        <v>1127</v>
      </c>
      <c r="G94" s="323"/>
      <c r="H94" s="299" t="s">
        <v>1161</v>
      </c>
      <c r="I94" s="299" t="s">
        <v>1162</v>
      </c>
      <c r="J94" s="299"/>
      <c r="K94" s="313"/>
    </row>
    <row r="95" s="1" customFormat="1" ht="15" customHeight="1">
      <c r="B95" s="324"/>
      <c r="C95" s="299" t="s">
        <v>1163</v>
      </c>
      <c r="D95" s="299"/>
      <c r="E95" s="299"/>
      <c r="F95" s="322" t="s">
        <v>1127</v>
      </c>
      <c r="G95" s="323"/>
      <c r="H95" s="299" t="s">
        <v>1163</v>
      </c>
      <c r="I95" s="299" t="s">
        <v>1162</v>
      </c>
      <c r="J95" s="299"/>
      <c r="K95" s="313"/>
    </row>
    <row r="96" s="1" customFormat="1" ht="15" customHeight="1">
      <c r="B96" s="324"/>
      <c r="C96" s="299" t="s">
        <v>35</v>
      </c>
      <c r="D96" s="299"/>
      <c r="E96" s="299"/>
      <c r="F96" s="322" t="s">
        <v>1127</v>
      </c>
      <c r="G96" s="323"/>
      <c r="H96" s="299" t="s">
        <v>1164</v>
      </c>
      <c r="I96" s="299" t="s">
        <v>1162</v>
      </c>
      <c r="J96" s="299"/>
      <c r="K96" s="313"/>
    </row>
    <row r="97" s="1" customFormat="1" ht="15" customHeight="1">
      <c r="B97" s="324"/>
      <c r="C97" s="299" t="s">
        <v>45</v>
      </c>
      <c r="D97" s="299"/>
      <c r="E97" s="299"/>
      <c r="F97" s="322" t="s">
        <v>1127</v>
      </c>
      <c r="G97" s="323"/>
      <c r="H97" s="299" t="s">
        <v>1165</v>
      </c>
      <c r="I97" s="299" t="s">
        <v>1162</v>
      </c>
      <c r="J97" s="299"/>
      <c r="K97" s="313"/>
    </row>
    <row r="98" s="1" customFormat="1" ht="15" customHeight="1">
      <c r="B98" s="327"/>
      <c r="C98" s="328"/>
      <c r="D98" s="328"/>
      <c r="E98" s="328"/>
      <c r="F98" s="328"/>
      <c r="G98" s="328"/>
      <c r="H98" s="328"/>
      <c r="I98" s="328"/>
      <c r="J98" s="328"/>
      <c r="K98" s="329"/>
    </row>
    <row r="99" s="1" customFormat="1" ht="18.75" customHeight="1">
      <c r="B99" s="330"/>
      <c r="C99" s="331"/>
      <c r="D99" s="331"/>
      <c r="E99" s="331"/>
      <c r="F99" s="331"/>
      <c r="G99" s="331"/>
      <c r="H99" s="331"/>
      <c r="I99" s="331"/>
      <c r="J99" s="331"/>
      <c r="K99" s="330"/>
    </row>
    <row r="100" s="1" customFormat="1" ht="18.75" customHeight="1">
      <c r="B100" s="307"/>
      <c r="C100" s="307"/>
      <c r="D100" s="307"/>
      <c r="E100" s="307"/>
      <c r="F100" s="307"/>
      <c r="G100" s="307"/>
      <c r="H100" s="307"/>
      <c r="I100" s="307"/>
      <c r="J100" s="307"/>
      <c r="K100" s="307"/>
    </row>
    <row r="101" s="1" customFormat="1" ht="7.5" customHeight="1">
      <c r="B101" s="308"/>
      <c r="C101" s="309"/>
      <c r="D101" s="309"/>
      <c r="E101" s="309"/>
      <c r="F101" s="309"/>
      <c r="G101" s="309"/>
      <c r="H101" s="309"/>
      <c r="I101" s="309"/>
      <c r="J101" s="309"/>
      <c r="K101" s="310"/>
    </row>
    <row r="102" s="1" customFormat="1" ht="45" customHeight="1">
      <c r="B102" s="311"/>
      <c r="C102" s="312" t="s">
        <v>1166</v>
      </c>
      <c r="D102" s="312"/>
      <c r="E102" s="312"/>
      <c r="F102" s="312"/>
      <c r="G102" s="312"/>
      <c r="H102" s="312"/>
      <c r="I102" s="312"/>
      <c r="J102" s="312"/>
      <c r="K102" s="313"/>
    </row>
    <row r="103" s="1" customFormat="1" ht="17.25" customHeight="1">
      <c r="B103" s="311"/>
      <c r="C103" s="314" t="s">
        <v>1121</v>
      </c>
      <c r="D103" s="314"/>
      <c r="E103" s="314"/>
      <c r="F103" s="314" t="s">
        <v>1122</v>
      </c>
      <c r="G103" s="315"/>
      <c r="H103" s="314" t="s">
        <v>51</v>
      </c>
      <c r="I103" s="314" t="s">
        <v>54</v>
      </c>
      <c r="J103" s="314" t="s">
        <v>1123</v>
      </c>
      <c r="K103" s="313"/>
    </row>
    <row r="104" s="1" customFormat="1" ht="17.25" customHeight="1">
      <c r="B104" s="311"/>
      <c r="C104" s="316" t="s">
        <v>1124</v>
      </c>
      <c r="D104" s="316"/>
      <c r="E104" s="316"/>
      <c r="F104" s="317" t="s">
        <v>1125</v>
      </c>
      <c r="G104" s="318"/>
      <c r="H104" s="316"/>
      <c r="I104" s="316"/>
      <c r="J104" s="316" t="s">
        <v>1126</v>
      </c>
      <c r="K104" s="313"/>
    </row>
    <row r="105" s="1" customFormat="1" ht="5.25" customHeight="1">
      <c r="B105" s="311"/>
      <c r="C105" s="314"/>
      <c r="D105" s="314"/>
      <c r="E105" s="314"/>
      <c r="F105" s="314"/>
      <c r="G105" s="332"/>
      <c r="H105" s="314"/>
      <c r="I105" s="314"/>
      <c r="J105" s="314"/>
      <c r="K105" s="313"/>
    </row>
    <row r="106" s="1" customFormat="1" ht="15" customHeight="1">
      <c r="B106" s="311"/>
      <c r="C106" s="299" t="s">
        <v>50</v>
      </c>
      <c r="D106" s="321"/>
      <c r="E106" s="321"/>
      <c r="F106" s="322" t="s">
        <v>1127</v>
      </c>
      <c r="G106" s="299"/>
      <c r="H106" s="299" t="s">
        <v>1167</v>
      </c>
      <c r="I106" s="299" t="s">
        <v>1129</v>
      </c>
      <c r="J106" s="299">
        <v>20</v>
      </c>
      <c r="K106" s="313"/>
    </row>
    <row r="107" s="1" customFormat="1" ht="15" customHeight="1">
      <c r="B107" s="311"/>
      <c r="C107" s="299" t="s">
        <v>1130</v>
      </c>
      <c r="D107" s="299"/>
      <c r="E107" s="299"/>
      <c r="F107" s="322" t="s">
        <v>1127</v>
      </c>
      <c r="G107" s="299"/>
      <c r="H107" s="299" t="s">
        <v>1167</v>
      </c>
      <c r="I107" s="299" t="s">
        <v>1129</v>
      </c>
      <c r="J107" s="299">
        <v>120</v>
      </c>
      <c r="K107" s="313"/>
    </row>
    <row r="108" s="1" customFormat="1" ht="15" customHeight="1">
      <c r="B108" s="324"/>
      <c r="C108" s="299" t="s">
        <v>1132</v>
      </c>
      <c r="D108" s="299"/>
      <c r="E108" s="299"/>
      <c r="F108" s="322" t="s">
        <v>1133</v>
      </c>
      <c r="G108" s="299"/>
      <c r="H108" s="299" t="s">
        <v>1167</v>
      </c>
      <c r="I108" s="299" t="s">
        <v>1129</v>
      </c>
      <c r="J108" s="299">
        <v>50</v>
      </c>
      <c r="K108" s="313"/>
    </row>
    <row r="109" s="1" customFormat="1" ht="15" customHeight="1">
      <c r="B109" s="324"/>
      <c r="C109" s="299" t="s">
        <v>1135</v>
      </c>
      <c r="D109" s="299"/>
      <c r="E109" s="299"/>
      <c r="F109" s="322" t="s">
        <v>1127</v>
      </c>
      <c r="G109" s="299"/>
      <c r="H109" s="299" t="s">
        <v>1167</v>
      </c>
      <c r="I109" s="299" t="s">
        <v>1137</v>
      </c>
      <c r="J109" s="299"/>
      <c r="K109" s="313"/>
    </row>
    <row r="110" s="1" customFormat="1" ht="15" customHeight="1">
      <c r="B110" s="324"/>
      <c r="C110" s="299" t="s">
        <v>1146</v>
      </c>
      <c r="D110" s="299"/>
      <c r="E110" s="299"/>
      <c r="F110" s="322" t="s">
        <v>1133</v>
      </c>
      <c r="G110" s="299"/>
      <c r="H110" s="299" t="s">
        <v>1167</v>
      </c>
      <c r="I110" s="299" t="s">
        <v>1129</v>
      </c>
      <c r="J110" s="299">
        <v>50</v>
      </c>
      <c r="K110" s="313"/>
    </row>
    <row r="111" s="1" customFormat="1" ht="15" customHeight="1">
      <c r="B111" s="324"/>
      <c r="C111" s="299" t="s">
        <v>1154</v>
      </c>
      <c r="D111" s="299"/>
      <c r="E111" s="299"/>
      <c r="F111" s="322" t="s">
        <v>1133</v>
      </c>
      <c r="G111" s="299"/>
      <c r="H111" s="299" t="s">
        <v>1167</v>
      </c>
      <c r="I111" s="299" t="s">
        <v>1129</v>
      </c>
      <c r="J111" s="299">
        <v>50</v>
      </c>
      <c r="K111" s="313"/>
    </row>
    <row r="112" s="1" customFormat="1" ht="15" customHeight="1">
      <c r="B112" s="324"/>
      <c r="C112" s="299" t="s">
        <v>1152</v>
      </c>
      <c r="D112" s="299"/>
      <c r="E112" s="299"/>
      <c r="F112" s="322" t="s">
        <v>1133</v>
      </c>
      <c r="G112" s="299"/>
      <c r="H112" s="299" t="s">
        <v>1167</v>
      </c>
      <c r="I112" s="299" t="s">
        <v>1129</v>
      </c>
      <c r="J112" s="299">
        <v>50</v>
      </c>
      <c r="K112" s="313"/>
    </row>
    <row r="113" s="1" customFormat="1" ht="15" customHeight="1">
      <c r="B113" s="324"/>
      <c r="C113" s="299" t="s">
        <v>50</v>
      </c>
      <c r="D113" s="299"/>
      <c r="E113" s="299"/>
      <c r="F113" s="322" t="s">
        <v>1127</v>
      </c>
      <c r="G113" s="299"/>
      <c r="H113" s="299" t="s">
        <v>1168</v>
      </c>
      <c r="I113" s="299" t="s">
        <v>1129</v>
      </c>
      <c r="J113" s="299">
        <v>20</v>
      </c>
      <c r="K113" s="313"/>
    </row>
    <row r="114" s="1" customFormat="1" ht="15" customHeight="1">
      <c r="B114" s="324"/>
      <c r="C114" s="299" t="s">
        <v>1169</v>
      </c>
      <c r="D114" s="299"/>
      <c r="E114" s="299"/>
      <c r="F114" s="322" t="s">
        <v>1127</v>
      </c>
      <c r="G114" s="299"/>
      <c r="H114" s="299" t="s">
        <v>1170</v>
      </c>
      <c r="I114" s="299" t="s">
        <v>1129</v>
      </c>
      <c r="J114" s="299">
        <v>120</v>
      </c>
      <c r="K114" s="313"/>
    </row>
    <row r="115" s="1" customFormat="1" ht="15" customHeight="1">
      <c r="B115" s="324"/>
      <c r="C115" s="299" t="s">
        <v>35</v>
      </c>
      <c r="D115" s="299"/>
      <c r="E115" s="299"/>
      <c r="F115" s="322" t="s">
        <v>1127</v>
      </c>
      <c r="G115" s="299"/>
      <c r="H115" s="299" t="s">
        <v>1171</v>
      </c>
      <c r="I115" s="299" t="s">
        <v>1162</v>
      </c>
      <c r="J115" s="299"/>
      <c r="K115" s="313"/>
    </row>
    <row r="116" s="1" customFormat="1" ht="15" customHeight="1">
      <c r="B116" s="324"/>
      <c r="C116" s="299" t="s">
        <v>45</v>
      </c>
      <c r="D116" s="299"/>
      <c r="E116" s="299"/>
      <c r="F116" s="322" t="s">
        <v>1127</v>
      </c>
      <c r="G116" s="299"/>
      <c r="H116" s="299" t="s">
        <v>1172</v>
      </c>
      <c r="I116" s="299" t="s">
        <v>1162</v>
      </c>
      <c r="J116" s="299"/>
      <c r="K116" s="313"/>
    </row>
    <row r="117" s="1" customFormat="1" ht="15" customHeight="1">
      <c r="B117" s="324"/>
      <c r="C117" s="299" t="s">
        <v>54</v>
      </c>
      <c r="D117" s="299"/>
      <c r="E117" s="299"/>
      <c r="F117" s="322" t="s">
        <v>1127</v>
      </c>
      <c r="G117" s="299"/>
      <c r="H117" s="299" t="s">
        <v>1173</v>
      </c>
      <c r="I117" s="299" t="s">
        <v>1174</v>
      </c>
      <c r="J117" s="299"/>
      <c r="K117" s="313"/>
    </row>
    <row r="118" s="1" customFormat="1" ht="15" customHeight="1">
      <c r="B118" s="327"/>
      <c r="C118" s="333"/>
      <c r="D118" s="333"/>
      <c r="E118" s="333"/>
      <c r="F118" s="333"/>
      <c r="G118" s="333"/>
      <c r="H118" s="333"/>
      <c r="I118" s="333"/>
      <c r="J118" s="333"/>
      <c r="K118" s="329"/>
    </row>
    <row r="119" s="1" customFormat="1" ht="18.75" customHeight="1">
      <c r="B119" s="334"/>
      <c r="C119" s="335"/>
      <c r="D119" s="335"/>
      <c r="E119" s="335"/>
      <c r="F119" s="336"/>
      <c r="G119" s="335"/>
      <c r="H119" s="335"/>
      <c r="I119" s="335"/>
      <c r="J119" s="335"/>
      <c r="K119" s="334"/>
    </row>
    <row r="120" s="1" customFormat="1" ht="18.75" customHeight="1">
      <c r="B120" s="307"/>
      <c r="C120" s="307"/>
      <c r="D120" s="307"/>
      <c r="E120" s="307"/>
      <c r="F120" s="307"/>
      <c r="G120" s="307"/>
      <c r="H120" s="307"/>
      <c r="I120" s="307"/>
      <c r="J120" s="307"/>
      <c r="K120" s="307"/>
    </row>
    <row r="121" s="1" customFormat="1" ht="7.5" customHeight="1">
      <c r="B121" s="337"/>
      <c r="C121" s="338"/>
      <c r="D121" s="338"/>
      <c r="E121" s="338"/>
      <c r="F121" s="338"/>
      <c r="G121" s="338"/>
      <c r="H121" s="338"/>
      <c r="I121" s="338"/>
      <c r="J121" s="338"/>
      <c r="K121" s="339"/>
    </row>
    <row r="122" s="1" customFormat="1" ht="45" customHeight="1">
      <c r="B122" s="340"/>
      <c r="C122" s="290" t="s">
        <v>1175</v>
      </c>
      <c r="D122" s="290"/>
      <c r="E122" s="290"/>
      <c r="F122" s="290"/>
      <c r="G122" s="290"/>
      <c r="H122" s="290"/>
      <c r="I122" s="290"/>
      <c r="J122" s="290"/>
      <c r="K122" s="341"/>
    </row>
    <row r="123" s="1" customFormat="1" ht="17.25" customHeight="1">
      <c r="B123" s="342"/>
      <c r="C123" s="314" t="s">
        <v>1121</v>
      </c>
      <c r="D123" s="314"/>
      <c r="E123" s="314"/>
      <c r="F123" s="314" t="s">
        <v>1122</v>
      </c>
      <c r="G123" s="315"/>
      <c r="H123" s="314" t="s">
        <v>51</v>
      </c>
      <c r="I123" s="314" t="s">
        <v>54</v>
      </c>
      <c r="J123" s="314" t="s">
        <v>1123</v>
      </c>
      <c r="K123" s="343"/>
    </row>
    <row r="124" s="1" customFormat="1" ht="17.25" customHeight="1">
      <c r="B124" s="342"/>
      <c r="C124" s="316" t="s">
        <v>1124</v>
      </c>
      <c r="D124" s="316"/>
      <c r="E124" s="316"/>
      <c r="F124" s="317" t="s">
        <v>1125</v>
      </c>
      <c r="G124" s="318"/>
      <c r="H124" s="316"/>
      <c r="I124" s="316"/>
      <c r="J124" s="316" t="s">
        <v>1126</v>
      </c>
      <c r="K124" s="343"/>
    </row>
    <row r="125" s="1" customFormat="1" ht="5.25" customHeight="1">
      <c r="B125" s="344"/>
      <c r="C125" s="319"/>
      <c r="D125" s="319"/>
      <c r="E125" s="319"/>
      <c r="F125" s="319"/>
      <c r="G125" s="345"/>
      <c r="H125" s="319"/>
      <c r="I125" s="319"/>
      <c r="J125" s="319"/>
      <c r="K125" s="346"/>
    </row>
    <row r="126" s="1" customFormat="1" ht="15" customHeight="1">
      <c r="B126" s="344"/>
      <c r="C126" s="299" t="s">
        <v>1130</v>
      </c>
      <c r="D126" s="321"/>
      <c r="E126" s="321"/>
      <c r="F126" s="322" t="s">
        <v>1127</v>
      </c>
      <c r="G126" s="299"/>
      <c r="H126" s="299" t="s">
        <v>1167</v>
      </c>
      <c r="I126" s="299" t="s">
        <v>1129</v>
      </c>
      <c r="J126" s="299">
        <v>120</v>
      </c>
      <c r="K126" s="347"/>
    </row>
    <row r="127" s="1" customFormat="1" ht="15" customHeight="1">
      <c r="B127" s="344"/>
      <c r="C127" s="299" t="s">
        <v>1176</v>
      </c>
      <c r="D127" s="299"/>
      <c r="E127" s="299"/>
      <c r="F127" s="322" t="s">
        <v>1127</v>
      </c>
      <c r="G127" s="299"/>
      <c r="H127" s="299" t="s">
        <v>1177</v>
      </c>
      <c r="I127" s="299" t="s">
        <v>1129</v>
      </c>
      <c r="J127" s="299" t="s">
        <v>1178</v>
      </c>
      <c r="K127" s="347"/>
    </row>
    <row r="128" s="1" customFormat="1" ht="15" customHeight="1">
      <c r="B128" s="344"/>
      <c r="C128" s="299" t="s">
        <v>85</v>
      </c>
      <c r="D128" s="299"/>
      <c r="E128" s="299"/>
      <c r="F128" s="322" t="s">
        <v>1127</v>
      </c>
      <c r="G128" s="299"/>
      <c r="H128" s="299" t="s">
        <v>1179</v>
      </c>
      <c r="I128" s="299" t="s">
        <v>1129</v>
      </c>
      <c r="J128" s="299" t="s">
        <v>1178</v>
      </c>
      <c r="K128" s="347"/>
    </row>
    <row r="129" s="1" customFormat="1" ht="15" customHeight="1">
      <c r="B129" s="344"/>
      <c r="C129" s="299" t="s">
        <v>1138</v>
      </c>
      <c r="D129" s="299"/>
      <c r="E129" s="299"/>
      <c r="F129" s="322" t="s">
        <v>1133</v>
      </c>
      <c r="G129" s="299"/>
      <c r="H129" s="299" t="s">
        <v>1139</v>
      </c>
      <c r="I129" s="299" t="s">
        <v>1129</v>
      </c>
      <c r="J129" s="299">
        <v>15</v>
      </c>
      <c r="K129" s="347"/>
    </row>
    <row r="130" s="1" customFormat="1" ht="15" customHeight="1">
      <c r="B130" s="344"/>
      <c r="C130" s="325" t="s">
        <v>1140</v>
      </c>
      <c r="D130" s="325"/>
      <c r="E130" s="325"/>
      <c r="F130" s="326" t="s">
        <v>1133</v>
      </c>
      <c r="G130" s="325"/>
      <c r="H130" s="325" t="s">
        <v>1141</v>
      </c>
      <c r="I130" s="325" t="s">
        <v>1129</v>
      </c>
      <c r="J130" s="325">
        <v>15</v>
      </c>
      <c r="K130" s="347"/>
    </row>
    <row r="131" s="1" customFormat="1" ht="15" customHeight="1">
      <c r="B131" s="344"/>
      <c r="C131" s="325" t="s">
        <v>1142</v>
      </c>
      <c r="D131" s="325"/>
      <c r="E131" s="325"/>
      <c r="F131" s="326" t="s">
        <v>1133</v>
      </c>
      <c r="G131" s="325"/>
      <c r="H131" s="325" t="s">
        <v>1143</v>
      </c>
      <c r="I131" s="325" t="s">
        <v>1129</v>
      </c>
      <c r="J131" s="325">
        <v>20</v>
      </c>
      <c r="K131" s="347"/>
    </row>
    <row r="132" s="1" customFormat="1" ht="15" customHeight="1">
      <c r="B132" s="344"/>
      <c r="C132" s="325" t="s">
        <v>1144</v>
      </c>
      <c r="D132" s="325"/>
      <c r="E132" s="325"/>
      <c r="F132" s="326" t="s">
        <v>1133</v>
      </c>
      <c r="G132" s="325"/>
      <c r="H132" s="325" t="s">
        <v>1145</v>
      </c>
      <c r="I132" s="325" t="s">
        <v>1129</v>
      </c>
      <c r="J132" s="325">
        <v>20</v>
      </c>
      <c r="K132" s="347"/>
    </row>
    <row r="133" s="1" customFormat="1" ht="15" customHeight="1">
      <c r="B133" s="344"/>
      <c r="C133" s="299" t="s">
        <v>1132</v>
      </c>
      <c r="D133" s="299"/>
      <c r="E133" s="299"/>
      <c r="F133" s="322" t="s">
        <v>1133</v>
      </c>
      <c r="G133" s="299"/>
      <c r="H133" s="299" t="s">
        <v>1167</v>
      </c>
      <c r="I133" s="299" t="s">
        <v>1129</v>
      </c>
      <c r="J133" s="299">
        <v>50</v>
      </c>
      <c r="K133" s="347"/>
    </row>
    <row r="134" s="1" customFormat="1" ht="15" customHeight="1">
      <c r="B134" s="344"/>
      <c r="C134" s="299" t="s">
        <v>1146</v>
      </c>
      <c r="D134" s="299"/>
      <c r="E134" s="299"/>
      <c r="F134" s="322" t="s">
        <v>1133</v>
      </c>
      <c r="G134" s="299"/>
      <c r="H134" s="299" t="s">
        <v>1167</v>
      </c>
      <c r="I134" s="299" t="s">
        <v>1129</v>
      </c>
      <c r="J134" s="299">
        <v>50</v>
      </c>
      <c r="K134" s="347"/>
    </row>
    <row r="135" s="1" customFormat="1" ht="15" customHeight="1">
      <c r="B135" s="344"/>
      <c r="C135" s="299" t="s">
        <v>1152</v>
      </c>
      <c r="D135" s="299"/>
      <c r="E135" s="299"/>
      <c r="F135" s="322" t="s">
        <v>1133</v>
      </c>
      <c r="G135" s="299"/>
      <c r="H135" s="299" t="s">
        <v>1167</v>
      </c>
      <c r="I135" s="299" t="s">
        <v>1129</v>
      </c>
      <c r="J135" s="299">
        <v>50</v>
      </c>
      <c r="K135" s="347"/>
    </row>
    <row r="136" s="1" customFormat="1" ht="15" customHeight="1">
      <c r="B136" s="344"/>
      <c r="C136" s="299" t="s">
        <v>1154</v>
      </c>
      <c r="D136" s="299"/>
      <c r="E136" s="299"/>
      <c r="F136" s="322" t="s">
        <v>1133</v>
      </c>
      <c r="G136" s="299"/>
      <c r="H136" s="299" t="s">
        <v>1167</v>
      </c>
      <c r="I136" s="299" t="s">
        <v>1129</v>
      </c>
      <c r="J136" s="299">
        <v>50</v>
      </c>
      <c r="K136" s="347"/>
    </row>
    <row r="137" s="1" customFormat="1" ht="15" customHeight="1">
      <c r="B137" s="344"/>
      <c r="C137" s="299" t="s">
        <v>1155</v>
      </c>
      <c r="D137" s="299"/>
      <c r="E137" s="299"/>
      <c r="F137" s="322" t="s">
        <v>1133</v>
      </c>
      <c r="G137" s="299"/>
      <c r="H137" s="299" t="s">
        <v>1180</v>
      </c>
      <c r="I137" s="299" t="s">
        <v>1129</v>
      </c>
      <c r="J137" s="299">
        <v>255</v>
      </c>
      <c r="K137" s="347"/>
    </row>
    <row r="138" s="1" customFormat="1" ht="15" customHeight="1">
      <c r="B138" s="344"/>
      <c r="C138" s="299" t="s">
        <v>1157</v>
      </c>
      <c r="D138" s="299"/>
      <c r="E138" s="299"/>
      <c r="F138" s="322" t="s">
        <v>1127</v>
      </c>
      <c r="G138" s="299"/>
      <c r="H138" s="299" t="s">
        <v>1181</v>
      </c>
      <c r="I138" s="299" t="s">
        <v>1159</v>
      </c>
      <c r="J138" s="299"/>
      <c r="K138" s="347"/>
    </row>
    <row r="139" s="1" customFormat="1" ht="15" customHeight="1">
      <c r="B139" s="344"/>
      <c r="C139" s="299" t="s">
        <v>1160</v>
      </c>
      <c r="D139" s="299"/>
      <c r="E139" s="299"/>
      <c r="F139" s="322" t="s">
        <v>1127</v>
      </c>
      <c r="G139" s="299"/>
      <c r="H139" s="299" t="s">
        <v>1182</v>
      </c>
      <c r="I139" s="299" t="s">
        <v>1162</v>
      </c>
      <c r="J139" s="299"/>
      <c r="K139" s="347"/>
    </row>
    <row r="140" s="1" customFormat="1" ht="15" customHeight="1">
      <c r="B140" s="344"/>
      <c r="C140" s="299" t="s">
        <v>1163</v>
      </c>
      <c r="D140" s="299"/>
      <c r="E140" s="299"/>
      <c r="F140" s="322" t="s">
        <v>1127</v>
      </c>
      <c r="G140" s="299"/>
      <c r="H140" s="299" t="s">
        <v>1163</v>
      </c>
      <c r="I140" s="299" t="s">
        <v>1162</v>
      </c>
      <c r="J140" s="299"/>
      <c r="K140" s="347"/>
    </row>
    <row r="141" s="1" customFormat="1" ht="15" customHeight="1">
      <c r="B141" s="344"/>
      <c r="C141" s="299" t="s">
        <v>35</v>
      </c>
      <c r="D141" s="299"/>
      <c r="E141" s="299"/>
      <c r="F141" s="322" t="s">
        <v>1127</v>
      </c>
      <c r="G141" s="299"/>
      <c r="H141" s="299" t="s">
        <v>1183</v>
      </c>
      <c r="I141" s="299" t="s">
        <v>1162</v>
      </c>
      <c r="J141" s="299"/>
      <c r="K141" s="347"/>
    </row>
    <row r="142" s="1" customFormat="1" ht="15" customHeight="1">
      <c r="B142" s="344"/>
      <c r="C142" s="299" t="s">
        <v>1184</v>
      </c>
      <c r="D142" s="299"/>
      <c r="E142" s="299"/>
      <c r="F142" s="322" t="s">
        <v>1127</v>
      </c>
      <c r="G142" s="299"/>
      <c r="H142" s="299" t="s">
        <v>1185</v>
      </c>
      <c r="I142" s="299" t="s">
        <v>1162</v>
      </c>
      <c r="J142" s="299"/>
      <c r="K142" s="347"/>
    </row>
    <row r="143" s="1" customFormat="1" ht="15" customHeight="1">
      <c r="B143" s="348"/>
      <c r="C143" s="349"/>
      <c r="D143" s="349"/>
      <c r="E143" s="349"/>
      <c r="F143" s="349"/>
      <c r="G143" s="349"/>
      <c r="H143" s="349"/>
      <c r="I143" s="349"/>
      <c r="J143" s="349"/>
      <c r="K143" s="350"/>
    </row>
    <row r="144" s="1" customFormat="1" ht="18.75" customHeight="1">
      <c r="B144" s="335"/>
      <c r="C144" s="335"/>
      <c r="D144" s="335"/>
      <c r="E144" s="335"/>
      <c r="F144" s="336"/>
      <c r="G144" s="335"/>
      <c r="H144" s="335"/>
      <c r="I144" s="335"/>
      <c r="J144" s="335"/>
      <c r="K144" s="335"/>
    </row>
    <row r="145" s="1" customFormat="1" ht="18.75" customHeight="1">
      <c r="B145" s="307"/>
      <c r="C145" s="307"/>
      <c r="D145" s="307"/>
      <c r="E145" s="307"/>
      <c r="F145" s="307"/>
      <c r="G145" s="307"/>
      <c r="H145" s="307"/>
      <c r="I145" s="307"/>
      <c r="J145" s="307"/>
      <c r="K145" s="307"/>
    </row>
    <row r="146" s="1" customFormat="1" ht="7.5" customHeight="1">
      <c r="B146" s="308"/>
      <c r="C146" s="309"/>
      <c r="D146" s="309"/>
      <c r="E146" s="309"/>
      <c r="F146" s="309"/>
      <c r="G146" s="309"/>
      <c r="H146" s="309"/>
      <c r="I146" s="309"/>
      <c r="J146" s="309"/>
      <c r="K146" s="310"/>
    </row>
    <row r="147" s="1" customFormat="1" ht="45" customHeight="1">
      <c r="B147" s="311"/>
      <c r="C147" s="312" t="s">
        <v>1186</v>
      </c>
      <c r="D147" s="312"/>
      <c r="E147" s="312"/>
      <c r="F147" s="312"/>
      <c r="G147" s="312"/>
      <c r="H147" s="312"/>
      <c r="I147" s="312"/>
      <c r="J147" s="312"/>
      <c r="K147" s="313"/>
    </row>
    <row r="148" s="1" customFormat="1" ht="17.25" customHeight="1">
      <c r="B148" s="311"/>
      <c r="C148" s="314" t="s">
        <v>1121</v>
      </c>
      <c r="D148" s="314"/>
      <c r="E148" s="314"/>
      <c r="F148" s="314" t="s">
        <v>1122</v>
      </c>
      <c r="G148" s="315"/>
      <c r="H148" s="314" t="s">
        <v>51</v>
      </c>
      <c r="I148" s="314" t="s">
        <v>54</v>
      </c>
      <c r="J148" s="314" t="s">
        <v>1123</v>
      </c>
      <c r="K148" s="313"/>
    </row>
    <row r="149" s="1" customFormat="1" ht="17.25" customHeight="1">
      <c r="B149" s="311"/>
      <c r="C149" s="316" t="s">
        <v>1124</v>
      </c>
      <c r="D149" s="316"/>
      <c r="E149" s="316"/>
      <c r="F149" s="317" t="s">
        <v>1125</v>
      </c>
      <c r="G149" s="318"/>
      <c r="H149" s="316"/>
      <c r="I149" s="316"/>
      <c r="J149" s="316" t="s">
        <v>1126</v>
      </c>
      <c r="K149" s="313"/>
    </row>
    <row r="150" s="1" customFormat="1" ht="5.25" customHeight="1">
      <c r="B150" s="324"/>
      <c r="C150" s="319"/>
      <c r="D150" s="319"/>
      <c r="E150" s="319"/>
      <c r="F150" s="319"/>
      <c r="G150" s="320"/>
      <c r="H150" s="319"/>
      <c r="I150" s="319"/>
      <c r="J150" s="319"/>
      <c r="K150" s="347"/>
    </row>
    <row r="151" s="1" customFormat="1" ht="15" customHeight="1">
      <c r="B151" s="324"/>
      <c r="C151" s="351" t="s">
        <v>1130</v>
      </c>
      <c r="D151" s="299"/>
      <c r="E151" s="299"/>
      <c r="F151" s="352" t="s">
        <v>1127</v>
      </c>
      <c r="G151" s="299"/>
      <c r="H151" s="351" t="s">
        <v>1167</v>
      </c>
      <c r="I151" s="351" t="s">
        <v>1129</v>
      </c>
      <c r="J151" s="351">
        <v>120</v>
      </c>
      <c r="K151" s="347"/>
    </row>
    <row r="152" s="1" customFormat="1" ht="15" customHeight="1">
      <c r="B152" s="324"/>
      <c r="C152" s="351" t="s">
        <v>1176</v>
      </c>
      <c r="D152" s="299"/>
      <c r="E152" s="299"/>
      <c r="F152" s="352" t="s">
        <v>1127</v>
      </c>
      <c r="G152" s="299"/>
      <c r="H152" s="351" t="s">
        <v>1187</v>
      </c>
      <c r="I152" s="351" t="s">
        <v>1129</v>
      </c>
      <c r="J152" s="351" t="s">
        <v>1178</v>
      </c>
      <c r="K152" s="347"/>
    </row>
    <row r="153" s="1" customFormat="1" ht="15" customHeight="1">
      <c r="B153" s="324"/>
      <c r="C153" s="351" t="s">
        <v>85</v>
      </c>
      <c r="D153" s="299"/>
      <c r="E153" s="299"/>
      <c r="F153" s="352" t="s">
        <v>1127</v>
      </c>
      <c r="G153" s="299"/>
      <c r="H153" s="351" t="s">
        <v>1188</v>
      </c>
      <c r="I153" s="351" t="s">
        <v>1129</v>
      </c>
      <c r="J153" s="351" t="s">
        <v>1178</v>
      </c>
      <c r="K153" s="347"/>
    </row>
    <row r="154" s="1" customFormat="1" ht="15" customHeight="1">
      <c r="B154" s="324"/>
      <c r="C154" s="351" t="s">
        <v>1132</v>
      </c>
      <c r="D154" s="299"/>
      <c r="E154" s="299"/>
      <c r="F154" s="352" t="s">
        <v>1133</v>
      </c>
      <c r="G154" s="299"/>
      <c r="H154" s="351" t="s">
        <v>1167</v>
      </c>
      <c r="I154" s="351" t="s">
        <v>1129</v>
      </c>
      <c r="J154" s="351">
        <v>50</v>
      </c>
      <c r="K154" s="347"/>
    </row>
    <row r="155" s="1" customFormat="1" ht="15" customHeight="1">
      <c r="B155" s="324"/>
      <c r="C155" s="351" t="s">
        <v>1135</v>
      </c>
      <c r="D155" s="299"/>
      <c r="E155" s="299"/>
      <c r="F155" s="352" t="s">
        <v>1127</v>
      </c>
      <c r="G155" s="299"/>
      <c r="H155" s="351" t="s">
        <v>1167</v>
      </c>
      <c r="I155" s="351" t="s">
        <v>1137</v>
      </c>
      <c r="J155" s="351"/>
      <c r="K155" s="347"/>
    </row>
    <row r="156" s="1" customFormat="1" ht="15" customHeight="1">
      <c r="B156" s="324"/>
      <c r="C156" s="351" t="s">
        <v>1146</v>
      </c>
      <c r="D156" s="299"/>
      <c r="E156" s="299"/>
      <c r="F156" s="352" t="s">
        <v>1133</v>
      </c>
      <c r="G156" s="299"/>
      <c r="H156" s="351" t="s">
        <v>1167</v>
      </c>
      <c r="I156" s="351" t="s">
        <v>1129</v>
      </c>
      <c r="J156" s="351">
        <v>50</v>
      </c>
      <c r="K156" s="347"/>
    </row>
    <row r="157" s="1" customFormat="1" ht="15" customHeight="1">
      <c r="B157" s="324"/>
      <c r="C157" s="351" t="s">
        <v>1154</v>
      </c>
      <c r="D157" s="299"/>
      <c r="E157" s="299"/>
      <c r="F157" s="352" t="s">
        <v>1133</v>
      </c>
      <c r="G157" s="299"/>
      <c r="H157" s="351" t="s">
        <v>1167</v>
      </c>
      <c r="I157" s="351" t="s">
        <v>1129</v>
      </c>
      <c r="J157" s="351">
        <v>50</v>
      </c>
      <c r="K157" s="347"/>
    </row>
    <row r="158" s="1" customFormat="1" ht="15" customHeight="1">
      <c r="B158" s="324"/>
      <c r="C158" s="351" t="s">
        <v>1152</v>
      </c>
      <c r="D158" s="299"/>
      <c r="E158" s="299"/>
      <c r="F158" s="352" t="s">
        <v>1133</v>
      </c>
      <c r="G158" s="299"/>
      <c r="H158" s="351" t="s">
        <v>1167</v>
      </c>
      <c r="I158" s="351" t="s">
        <v>1129</v>
      </c>
      <c r="J158" s="351">
        <v>50</v>
      </c>
      <c r="K158" s="347"/>
    </row>
    <row r="159" s="1" customFormat="1" ht="15" customHeight="1">
      <c r="B159" s="324"/>
      <c r="C159" s="351" t="s">
        <v>100</v>
      </c>
      <c r="D159" s="299"/>
      <c r="E159" s="299"/>
      <c r="F159" s="352" t="s">
        <v>1127</v>
      </c>
      <c r="G159" s="299"/>
      <c r="H159" s="351" t="s">
        <v>1189</v>
      </c>
      <c r="I159" s="351" t="s">
        <v>1129</v>
      </c>
      <c r="J159" s="351" t="s">
        <v>1190</v>
      </c>
      <c r="K159" s="347"/>
    </row>
    <row r="160" s="1" customFormat="1" ht="15" customHeight="1">
      <c r="B160" s="324"/>
      <c r="C160" s="351" t="s">
        <v>1191</v>
      </c>
      <c r="D160" s="299"/>
      <c r="E160" s="299"/>
      <c r="F160" s="352" t="s">
        <v>1127</v>
      </c>
      <c r="G160" s="299"/>
      <c r="H160" s="351" t="s">
        <v>1192</v>
      </c>
      <c r="I160" s="351" t="s">
        <v>1162</v>
      </c>
      <c r="J160" s="351"/>
      <c r="K160" s="347"/>
    </row>
    <row r="161" s="1" customFormat="1" ht="15" customHeight="1">
      <c r="B161" s="353"/>
      <c r="C161" s="333"/>
      <c r="D161" s="333"/>
      <c r="E161" s="333"/>
      <c r="F161" s="333"/>
      <c r="G161" s="333"/>
      <c r="H161" s="333"/>
      <c r="I161" s="333"/>
      <c r="J161" s="333"/>
      <c r="K161" s="354"/>
    </row>
    <row r="162" s="1" customFormat="1" ht="18.75" customHeight="1">
      <c r="B162" s="335"/>
      <c r="C162" s="345"/>
      <c r="D162" s="345"/>
      <c r="E162" s="345"/>
      <c r="F162" s="355"/>
      <c r="G162" s="345"/>
      <c r="H162" s="345"/>
      <c r="I162" s="345"/>
      <c r="J162" s="345"/>
      <c r="K162" s="335"/>
    </row>
    <row r="163" s="1" customFormat="1" ht="18.75" customHeight="1">
      <c r="B163" s="307"/>
      <c r="C163" s="307"/>
      <c r="D163" s="307"/>
      <c r="E163" s="307"/>
      <c r="F163" s="307"/>
      <c r="G163" s="307"/>
      <c r="H163" s="307"/>
      <c r="I163" s="307"/>
      <c r="J163" s="307"/>
      <c r="K163" s="307"/>
    </row>
    <row r="164" s="1" customFormat="1" ht="7.5" customHeight="1">
      <c r="B164" s="286"/>
      <c r="C164" s="287"/>
      <c r="D164" s="287"/>
      <c r="E164" s="287"/>
      <c r="F164" s="287"/>
      <c r="G164" s="287"/>
      <c r="H164" s="287"/>
      <c r="I164" s="287"/>
      <c r="J164" s="287"/>
      <c r="K164" s="288"/>
    </row>
    <row r="165" s="1" customFormat="1" ht="45" customHeight="1">
      <c r="B165" s="289"/>
      <c r="C165" s="290" t="s">
        <v>1193</v>
      </c>
      <c r="D165" s="290"/>
      <c r="E165" s="290"/>
      <c r="F165" s="290"/>
      <c r="G165" s="290"/>
      <c r="H165" s="290"/>
      <c r="I165" s="290"/>
      <c r="J165" s="290"/>
      <c r="K165" s="291"/>
    </row>
    <row r="166" s="1" customFormat="1" ht="17.25" customHeight="1">
      <c r="B166" s="289"/>
      <c r="C166" s="314" t="s">
        <v>1121</v>
      </c>
      <c r="D166" s="314"/>
      <c r="E166" s="314"/>
      <c r="F166" s="314" t="s">
        <v>1122</v>
      </c>
      <c r="G166" s="356"/>
      <c r="H166" s="357" t="s">
        <v>51</v>
      </c>
      <c r="I166" s="357" t="s">
        <v>54</v>
      </c>
      <c r="J166" s="314" t="s">
        <v>1123</v>
      </c>
      <c r="K166" s="291"/>
    </row>
    <row r="167" s="1" customFormat="1" ht="17.25" customHeight="1">
      <c r="B167" s="292"/>
      <c r="C167" s="316" t="s">
        <v>1124</v>
      </c>
      <c r="D167" s="316"/>
      <c r="E167" s="316"/>
      <c r="F167" s="317" t="s">
        <v>1125</v>
      </c>
      <c r="G167" s="358"/>
      <c r="H167" s="359"/>
      <c r="I167" s="359"/>
      <c r="J167" s="316" t="s">
        <v>1126</v>
      </c>
      <c r="K167" s="294"/>
    </row>
    <row r="168" s="1" customFormat="1" ht="5.25" customHeight="1">
      <c r="B168" s="324"/>
      <c r="C168" s="319"/>
      <c r="D168" s="319"/>
      <c r="E168" s="319"/>
      <c r="F168" s="319"/>
      <c r="G168" s="320"/>
      <c r="H168" s="319"/>
      <c r="I168" s="319"/>
      <c r="J168" s="319"/>
      <c r="K168" s="347"/>
    </row>
    <row r="169" s="1" customFormat="1" ht="15" customHeight="1">
      <c r="B169" s="324"/>
      <c r="C169" s="299" t="s">
        <v>1130</v>
      </c>
      <c r="D169" s="299"/>
      <c r="E169" s="299"/>
      <c r="F169" s="322" t="s">
        <v>1127</v>
      </c>
      <c r="G169" s="299"/>
      <c r="H169" s="299" t="s">
        <v>1167</v>
      </c>
      <c r="I169" s="299" t="s">
        <v>1129</v>
      </c>
      <c r="J169" s="299">
        <v>120</v>
      </c>
      <c r="K169" s="347"/>
    </row>
    <row r="170" s="1" customFormat="1" ht="15" customHeight="1">
      <c r="B170" s="324"/>
      <c r="C170" s="299" t="s">
        <v>1176</v>
      </c>
      <c r="D170" s="299"/>
      <c r="E170" s="299"/>
      <c r="F170" s="322" t="s">
        <v>1127</v>
      </c>
      <c r="G170" s="299"/>
      <c r="H170" s="299" t="s">
        <v>1177</v>
      </c>
      <c r="I170" s="299" t="s">
        <v>1129</v>
      </c>
      <c r="J170" s="299" t="s">
        <v>1178</v>
      </c>
      <c r="K170" s="347"/>
    </row>
    <row r="171" s="1" customFormat="1" ht="15" customHeight="1">
      <c r="B171" s="324"/>
      <c r="C171" s="299" t="s">
        <v>85</v>
      </c>
      <c r="D171" s="299"/>
      <c r="E171" s="299"/>
      <c r="F171" s="322" t="s">
        <v>1127</v>
      </c>
      <c r="G171" s="299"/>
      <c r="H171" s="299" t="s">
        <v>1194</v>
      </c>
      <c r="I171" s="299" t="s">
        <v>1129</v>
      </c>
      <c r="J171" s="299" t="s">
        <v>1178</v>
      </c>
      <c r="K171" s="347"/>
    </row>
    <row r="172" s="1" customFormat="1" ht="15" customHeight="1">
      <c r="B172" s="324"/>
      <c r="C172" s="299" t="s">
        <v>1132</v>
      </c>
      <c r="D172" s="299"/>
      <c r="E172" s="299"/>
      <c r="F172" s="322" t="s">
        <v>1133</v>
      </c>
      <c r="G172" s="299"/>
      <c r="H172" s="299" t="s">
        <v>1194</v>
      </c>
      <c r="I172" s="299" t="s">
        <v>1129</v>
      </c>
      <c r="J172" s="299">
        <v>50</v>
      </c>
      <c r="K172" s="347"/>
    </row>
    <row r="173" s="1" customFormat="1" ht="15" customHeight="1">
      <c r="B173" s="324"/>
      <c r="C173" s="299" t="s">
        <v>1135</v>
      </c>
      <c r="D173" s="299"/>
      <c r="E173" s="299"/>
      <c r="F173" s="322" t="s">
        <v>1127</v>
      </c>
      <c r="G173" s="299"/>
      <c r="H173" s="299" t="s">
        <v>1194</v>
      </c>
      <c r="I173" s="299" t="s">
        <v>1137</v>
      </c>
      <c r="J173" s="299"/>
      <c r="K173" s="347"/>
    </row>
    <row r="174" s="1" customFormat="1" ht="15" customHeight="1">
      <c r="B174" s="324"/>
      <c r="C174" s="299" t="s">
        <v>1146</v>
      </c>
      <c r="D174" s="299"/>
      <c r="E174" s="299"/>
      <c r="F174" s="322" t="s">
        <v>1133</v>
      </c>
      <c r="G174" s="299"/>
      <c r="H174" s="299" t="s">
        <v>1194</v>
      </c>
      <c r="I174" s="299" t="s">
        <v>1129</v>
      </c>
      <c r="J174" s="299">
        <v>50</v>
      </c>
      <c r="K174" s="347"/>
    </row>
    <row r="175" s="1" customFormat="1" ht="15" customHeight="1">
      <c r="B175" s="324"/>
      <c r="C175" s="299" t="s">
        <v>1154</v>
      </c>
      <c r="D175" s="299"/>
      <c r="E175" s="299"/>
      <c r="F175" s="322" t="s">
        <v>1133</v>
      </c>
      <c r="G175" s="299"/>
      <c r="H175" s="299" t="s">
        <v>1194</v>
      </c>
      <c r="I175" s="299" t="s">
        <v>1129</v>
      </c>
      <c r="J175" s="299">
        <v>50</v>
      </c>
      <c r="K175" s="347"/>
    </row>
    <row r="176" s="1" customFormat="1" ht="15" customHeight="1">
      <c r="B176" s="324"/>
      <c r="C176" s="299" t="s">
        <v>1152</v>
      </c>
      <c r="D176" s="299"/>
      <c r="E176" s="299"/>
      <c r="F176" s="322" t="s">
        <v>1133</v>
      </c>
      <c r="G176" s="299"/>
      <c r="H176" s="299" t="s">
        <v>1194</v>
      </c>
      <c r="I176" s="299" t="s">
        <v>1129</v>
      </c>
      <c r="J176" s="299">
        <v>50</v>
      </c>
      <c r="K176" s="347"/>
    </row>
    <row r="177" s="1" customFormat="1" ht="15" customHeight="1">
      <c r="B177" s="324"/>
      <c r="C177" s="299" t="s">
        <v>105</v>
      </c>
      <c r="D177" s="299"/>
      <c r="E177" s="299"/>
      <c r="F177" s="322" t="s">
        <v>1127</v>
      </c>
      <c r="G177" s="299"/>
      <c r="H177" s="299" t="s">
        <v>1195</v>
      </c>
      <c r="I177" s="299" t="s">
        <v>1196</v>
      </c>
      <c r="J177" s="299"/>
      <c r="K177" s="347"/>
    </row>
    <row r="178" s="1" customFormat="1" ht="15" customHeight="1">
      <c r="B178" s="324"/>
      <c r="C178" s="299" t="s">
        <v>54</v>
      </c>
      <c r="D178" s="299"/>
      <c r="E178" s="299"/>
      <c r="F178" s="322" t="s">
        <v>1127</v>
      </c>
      <c r="G178" s="299"/>
      <c r="H178" s="299" t="s">
        <v>1197</v>
      </c>
      <c r="I178" s="299" t="s">
        <v>1198</v>
      </c>
      <c r="J178" s="299">
        <v>1</v>
      </c>
      <c r="K178" s="347"/>
    </row>
    <row r="179" s="1" customFormat="1" ht="15" customHeight="1">
      <c r="B179" s="324"/>
      <c r="C179" s="299" t="s">
        <v>50</v>
      </c>
      <c r="D179" s="299"/>
      <c r="E179" s="299"/>
      <c r="F179" s="322" t="s">
        <v>1127</v>
      </c>
      <c r="G179" s="299"/>
      <c r="H179" s="299" t="s">
        <v>1199</v>
      </c>
      <c r="I179" s="299" t="s">
        <v>1129</v>
      </c>
      <c r="J179" s="299">
        <v>20</v>
      </c>
      <c r="K179" s="347"/>
    </row>
    <row r="180" s="1" customFormat="1" ht="15" customHeight="1">
      <c r="B180" s="324"/>
      <c r="C180" s="299" t="s">
        <v>51</v>
      </c>
      <c r="D180" s="299"/>
      <c r="E180" s="299"/>
      <c r="F180" s="322" t="s">
        <v>1127</v>
      </c>
      <c r="G180" s="299"/>
      <c r="H180" s="299" t="s">
        <v>1200</v>
      </c>
      <c r="I180" s="299" t="s">
        <v>1129</v>
      </c>
      <c r="J180" s="299">
        <v>255</v>
      </c>
      <c r="K180" s="347"/>
    </row>
    <row r="181" s="1" customFormat="1" ht="15" customHeight="1">
      <c r="B181" s="324"/>
      <c r="C181" s="299" t="s">
        <v>106</v>
      </c>
      <c r="D181" s="299"/>
      <c r="E181" s="299"/>
      <c r="F181" s="322" t="s">
        <v>1127</v>
      </c>
      <c r="G181" s="299"/>
      <c r="H181" s="299" t="s">
        <v>1091</v>
      </c>
      <c r="I181" s="299" t="s">
        <v>1129</v>
      </c>
      <c r="J181" s="299">
        <v>10</v>
      </c>
      <c r="K181" s="347"/>
    </row>
    <row r="182" s="1" customFormat="1" ht="15" customHeight="1">
      <c r="B182" s="324"/>
      <c r="C182" s="299" t="s">
        <v>107</v>
      </c>
      <c r="D182" s="299"/>
      <c r="E182" s="299"/>
      <c r="F182" s="322" t="s">
        <v>1127</v>
      </c>
      <c r="G182" s="299"/>
      <c r="H182" s="299" t="s">
        <v>1201</v>
      </c>
      <c r="I182" s="299" t="s">
        <v>1162</v>
      </c>
      <c r="J182" s="299"/>
      <c r="K182" s="347"/>
    </row>
    <row r="183" s="1" customFormat="1" ht="15" customHeight="1">
      <c r="B183" s="324"/>
      <c r="C183" s="299" t="s">
        <v>1202</v>
      </c>
      <c r="D183" s="299"/>
      <c r="E183" s="299"/>
      <c r="F183" s="322" t="s">
        <v>1127</v>
      </c>
      <c r="G183" s="299"/>
      <c r="H183" s="299" t="s">
        <v>1203</v>
      </c>
      <c r="I183" s="299" t="s">
        <v>1162</v>
      </c>
      <c r="J183" s="299"/>
      <c r="K183" s="347"/>
    </row>
    <row r="184" s="1" customFormat="1" ht="15" customHeight="1">
      <c r="B184" s="324"/>
      <c r="C184" s="299" t="s">
        <v>1191</v>
      </c>
      <c r="D184" s="299"/>
      <c r="E184" s="299"/>
      <c r="F184" s="322" t="s">
        <v>1127</v>
      </c>
      <c r="G184" s="299"/>
      <c r="H184" s="299" t="s">
        <v>1204</v>
      </c>
      <c r="I184" s="299" t="s">
        <v>1162</v>
      </c>
      <c r="J184" s="299"/>
      <c r="K184" s="347"/>
    </row>
    <row r="185" s="1" customFormat="1" ht="15" customHeight="1">
      <c r="B185" s="324"/>
      <c r="C185" s="299" t="s">
        <v>109</v>
      </c>
      <c r="D185" s="299"/>
      <c r="E185" s="299"/>
      <c r="F185" s="322" t="s">
        <v>1133</v>
      </c>
      <c r="G185" s="299"/>
      <c r="H185" s="299" t="s">
        <v>1205</v>
      </c>
      <c r="I185" s="299" t="s">
        <v>1129</v>
      </c>
      <c r="J185" s="299">
        <v>50</v>
      </c>
      <c r="K185" s="347"/>
    </row>
    <row r="186" s="1" customFormat="1" ht="15" customHeight="1">
      <c r="B186" s="324"/>
      <c r="C186" s="299" t="s">
        <v>1206</v>
      </c>
      <c r="D186" s="299"/>
      <c r="E186" s="299"/>
      <c r="F186" s="322" t="s">
        <v>1133</v>
      </c>
      <c r="G186" s="299"/>
      <c r="H186" s="299" t="s">
        <v>1207</v>
      </c>
      <c r="I186" s="299" t="s">
        <v>1208</v>
      </c>
      <c r="J186" s="299"/>
      <c r="K186" s="347"/>
    </row>
    <row r="187" s="1" customFormat="1" ht="15" customHeight="1">
      <c r="B187" s="324"/>
      <c r="C187" s="299" t="s">
        <v>1209</v>
      </c>
      <c r="D187" s="299"/>
      <c r="E187" s="299"/>
      <c r="F187" s="322" t="s">
        <v>1133</v>
      </c>
      <c r="G187" s="299"/>
      <c r="H187" s="299" t="s">
        <v>1210</v>
      </c>
      <c r="I187" s="299" t="s">
        <v>1208</v>
      </c>
      <c r="J187" s="299"/>
      <c r="K187" s="347"/>
    </row>
    <row r="188" s="1" customFormat="1" ht="15" customHeight="1">
      <c r="B188" s="324"/>
      <c r="C188" s="299" t="s">
        <v>1211</v>
      </c>
      <c r="D188" s="299"/>
      <c r="E188" s="299"/>
      <c r="F188" s="322" t="s">
        <v>1133</v>
      </c>
      <c r="G188" s="299"/>
      <c r="H188" s="299" t="s">
        <v>1212</v>
      </c>
      <c r="I188" s="299" t="s">
        <v>1208</v>
      </c>
      <c r="J188" s="299"/>
      <c r="K188" s="347"/>
    </row>
    <row r="189" s="1" customFormat="1" ht="15" customHeight="1">
      <c r="B189" s="324"/>
      <c r="C189" s="360" t="s">
        <v>1213</v>
      </c>
      <c r="D189" s="299"/>
      <c r="E189" s="299"/>
      <c r="F189" s="322" t="s">
        <v>1133</v>
      </c>
      <c r="G189" s="299"/>
      <c r="H189" s="299" t="s">
        <v>1214</v>
      </c>
      <c r="I189" s="299" t="s">
        <v>1215</v>
      </c>
      <c r="J189" s="361" t="s">
        <v>1216</v>
      </c>
      <c r="K189" s="347"/>
    </row>
    <row r="190" s="1" customFormat="1" ht="15" customHeight="1">
      <c r="B190" s="324"/>
      <c r="C190" s="360" t="s">
        <v>39</v>
      </c>
      <c r="D190" s="299"/>
      <c r="E190" s="299"/>
      <c r="F190" s="322" t="s">
        <v>1127</v>
      </c>
      <c r="G190" s="299"/>
      <c r="H190" s="296" t="s">
        <v>1217</v>
      </c>
      <c r="I190" s="299" t="s">
        <v>1218</v>
      </c>
      <c r="J190" s="299"/>
      <c r="K190" s="347"/>
    </row>
    <row r="191" s="1" customFormat="1" ht="15" customHeight="1">
      <c r="B191" s="324"/>
      <c r="C191" s="360" t="s">
        <v>1219</v>
      </c>
      <c r="D191" s="299"/>
      <c r="E191" s="299"/>
      <c r="F191" s="322" t="s">
        <v>1127</v>
      </c>
      <c r="G191" s="299"/>
      <c r="H191" s="299" t="s">
        <v>1220</v>
      </c>
      <c r="I191" s="299" t="s">
        <v>1162</v>
      </c>
      <c r="J191" s="299"/>
      <c r="K191" s="347"/>
    </row>
    <row r="192" s="1" customFormat="1" ht="15" customHeight="1">
      <c r="B192" s="324"/>
      <c r="C192" s="360" t="s">
        <v>1221</v>
      </c>
      <c r="D192" s="299"/>
      <c r="E192" s="299"/>
      <c r="F192" s="322" t="s">
        <v>1127</v>
      </c>
      <c r="G192" s="299"/>
      <c r="H192" s="299" t="s">
        <v>1222</v>
      </c>
      <c r="I192" s="299" t="s">
        <v>1162</v>
      </c>
      <c r="J192" s="299"/>
      <c r="K192" s="347"/>
    </row>
    <row r="193" s="1" customFormat="1" ht="15" customHeight="1">
      <c r="B193" s="324"/>
      <c r="C193" s="360" t="s">
        <v>1223</v>
      </c>
      <c r="D193" s="299"/>
      <c r="E193" s="299"/>
      <c r="F193" s="322" t="s">
        <v>1133</v>
      </c>
      <c r="G193" s="299"/>
      <c r="H193" s="299" t="s">
        <v>1224</v>
      </c>
      <c r="I193" s="299" t="s">
        <v>1162</v>
      </c>
      <c r="J193" s="299"/>
      <c r="K193" s="347"/>
    </row>
    <row r="194" s="1" customFormat="1" ht="15" customHeight="1">
      <c r="B194" s="353"/>
      <c r="C194" s="362"/>
      <c r="D194" s="333"/>
      <c r="E194" s="333"/>
      <c r="F194" s="333"/>
      <c r="G194" s="333"/>
      <c r="H194" s="333"/>
      <c r="I194" s="333"/>
      <c r="J194" s="333"/>
      <c r="K194" s="354"/>
    </row>
    <row r="195" s="1" customFormat="1" ht="18.75" customHeight="1">
      <c r="B195" s="335"/>
      <c r="C195" s="345"/>
      <c r="D195" s="345"/>
      <c r="E195" s="345"/>
      <c r="F195" s="355"/>
      <c r="G195" s="345"/>
      <c r="H195" s="345"/>
      <c r="I195" s="345"/>
      <c r="J195" s="345"/>
      <c r="K195" s="335"/>
    </row>
    <row r="196" s="1" customFormat="1" ht="18.75" customHeight="1">
      <c r="B196" s="335"/>
      <c r="C196" s="345"/>
      <c r="D196" s="345"/>
      <c r="E196" s="345"/>
      <c r="F196" s="355"/>
      <c r="G196" s="345"/>
      <c r="H196" s="345"/>
      <c r="I196" s="345"/>
      <c r="J196" s="345"/>
      <c r="K196" s="335"/>
    </row>
    <row r="197" s="1" customFormat="1" ht="18.75" customHeight="1">
      <c r="B197" s="307"/>
      <c r="C197" s="307"/>
      <c r="D197" s="307"/>
      <c r="E197" s="307"/>
      <c r="F197" s="307"/>
      <c r="G197" s="307"/>
      <c r="H197" s="307"/>
      <c r="I197" s="307"/>
      <c r="J197" s="307"/>
      <c r="K197" s="307"/>
    </row>
    <row r="198" s="1" customFormat="1" ht="13.5">
      <c r="B198" s="286"/>
      <c r="C198" s="287"/>
      <c r="D198" s="287"/>
      <c r="E198" s="287"/>
      <c r="F198" s="287"/>
      <c r="G198" s="287"/>
      <c r="H198" s="287"/>
      <c r="I198" s="287"/>
      <c r="J198" s="287"/>
      <c r="K198" s="288"/>
    </row>
    <row r="199" s="1" customFormat="1" ht="21">
      <c r="B199" s="289"/>
      <c r="C199" s="290" t="s">
        <v>1225</v>
      </c>
      <c r="D199" s="290"/>
      <c r="E199" s="290"/>
      <c r="F199" s="290"/>
      <c r="G199" s="290"/>
      <c r="H199" s="290"/>
      <c r="I199" s="290"/>
      <c r="J199" s="290"/>
      <c r="K199" s="291"/>
    </row>
    <row r="200" s="1" customFormat="1" ht="25.5" customHeight="1">
      <c r="B200" s="289"/>
      <c r="C200" s="363" t="s">
        <v>1226</v>
      </c>
      <c r="D200" s="363"/>
      <c r="E200" s="363"/>
      <c r="F200" s="363" t="s">
        <v>1227</v>
      </c>
      <c r="G200" s="364"/>
      <c r="H200" s="363" t="s">
        <v>1228</v>
      </c>
      <c r="I200" s="363"/>
      <c r="J200" s="363"/>
      <c r="K200" s="291"/>
    </row>
    <row r="201" s="1" customFormat="1" ht="5.25" customHeight="1">
      <c r="B201" s="324"/>
      <c r="C201" s="319"/>
      <c r="D201" s="319"/>
      <c r="E201" s="319"/>
      <c r="F201" s="319"/>
      <c r="G201" s="345"/>
      <c r="H201" s="319"/>
      <c r="I201" s="319"/>
      <c r="J201" s="319"/>
      <c r="K201" s="347"/>
    </row>
    <row r="202" s="1" customFormat="1" ht="15" customHeight="1">
      <c r="B202" s="324"/>
      <c r="C202" s="299" t="s">
        <v>1218</v>
      </c>
      <c r="D202" s="299"/>
      <c r="E202" s="299"/>
      <c r="F202" s="322" t="s">
        <v>40</v>
      </c>
      <c r="G202" s="299"/>
      <c r="H202" s="299" t="s">
        <v>1229</v>
      </c>
      <c r="I202" s="299"/>
      <c r="J202" s="299"/>
      <c r="K202" s="347"/>
    </row>
    <row r="203" s="1" customFormat="1" ht="15" customHeight="1">
      <c r="B203" s="324"/>
      <c r="C203" s="299"/>
      <c r="D203" s="299"/>
      <c r="E203" s="299"/>
      <c r="F203" s="322" t="s">
        <v>41</v>
      </c>
      <c r="G203" s="299"/>
      <c r="H203" s="299" t="s">
        <v>1230</v>
      </c>
      <c r="I203" s="299"/>
      <c r="J203" s="299"/>
      <c r="K203" s="347"/>
    </row>
    <row r="204" s="1" customFormat="1" ht="15" customHeight="1">
      <c r="B204" s="324"/>
      <c r="C204" s="299"/>
      <c r="D204" s="299"/>
      <c r="E204" s="299"/>
      <c r="F204" s="322" t="s">
        <v>44</v>
      </c>
      <c r="G204" s="299"/>
      <c r="H204" s="299" t="s">
        <v>1231</v>
      </c>
      <c r="I204" s="299"/>
      <c r="J204" s="299"/>
      <c r="K204" s="347"/>
    </row>
    <row r="205" s="1" customFormat="1" ht="15" customHeight="1">
      <c r="B205" s="324"/>
      <c r="C205" s="299"/>
      <c r="D205" s="299"/>
      <c r="E205" s="299"/>
      <c r="F205" s="322" t="s">
        <v>42</v>
      </c>
      <c r="G205" s="299"/>
      <c r="H205" s="299" t="s">
        <v>1232</v>
      </c>
      <c r="I205" s="299"/>
      <c r="J205" s="299"/>
      <c r="K205" s="347"/>
    </row>
    <row r="206" s="1" customFormat="1" ht="15" customHeight="1">
      <c r="B206" s="324"/>
      <c r="C206" s="299"/>
      <c r="D206" s="299"/>
      <c r="E206" s="299"/>
      <c r="F206" s="322" t="s">
        <v>43</v>
      </c>
      <c r="G206" s="299"/>
      <c r="H206" s="299" t="s">
        <v>1233</v>
      </c>
      <c r="I206" s="299"/>
      <c r="J206" s="299"/>
      <c r="K206" s="347"/>
    </row>
    <row r="207" s="1" customFormat="1" ht="15" customHeight="1">
      <c r="B207" s="324"/>
      <c r="C207" s="299"/>
      <c r="D207" s="299"/>
      <c r="E207" s="299"/>
      <c r="F207" s="322"/>
      <c r="G207" s="299"/>
      <c r="H207" s="299"/>
      <c r="I207" s="299"/>
      <c r="J207" s="299"/>
      <c r="K207" s="347"/>
    </row>
    <row r="208" s="1" customFormat="1" ht="15" customHeight="1">
      <c r="B208" s="324"/>
      <c r="C208" s="299" t="s">
        <v>1174</v>
      </c>
      <c r="D208" s="299"/>
      <c r="E208" s="299"/>
      <c r="F208" s="322" t="s">
        <v>76</v>
      </c>
      <c r="G208" s="299"/>
      <c r="H208" s="299" t="s">
        <v>1234</v>
      </c>
      <c r="I208" s="299"/>
      <c r="J208" s="299"/>
      <c r="K208" s="347"/>
    </row>
    <row r="209" s="1" customFormat="1" ht="15" customHeight="1">
      <c r="B209" s="324"/>
      <c r="C209" s="299"/>
      <c r="D209" s="299"/>
      <c r="E209" s="299"/>
      <c r="F209" s="322" t="s">
        <v>1070</v>
      </c>
      <c r="G209" s="299"/>
      <c r="H209" s="299" t="s">
        <v>1071</v>
      </c>
      <c r="I209" s="299"/>
      <c r="J209" s="299"/>
      <c r="K209" s="347"/>
    </row>
    <row r="210" s="1" customFormat="1" ht="15" customHeight="1">
      <c r="B210" s="324"/>
      <c r="C210" s="299"/>
      <c r="D210" s="299"/>
      <c r="E210" s="299"/>
      <c r="F210" s="322" t="s">
        <v>1068</v>
      </c>
      <c r="G210" s="299"/>
      <c r="H210" s="299" t="s">
        <v>1235</v>
      </c>
      <c r="I210" s="299"/>
      <c r="J210" s="299"/>
      <c r="K210" s="347"/>
    </row>
    <row r="211" s="1" customFormat="1" ht="15" customHeight="1">
      <c r="B211" s="365"/>
      <c r="C211" s="299"/>
      <c r="D211" s="299"/>
      <c r="E211" s="299"/>
      <c r="F211" s="322" t="s">
        <v>1072</v>
      </c>
      <c r="G211" s="360"/>
      <c r="H211" s="351" t="s">
        <v>1073</v>
      </c>
      <c r="I211" s="351"/>
      <c r="J211" s="351"/>
      <c r="K211" s="366"/>
    </row>
    <row r="212" s="1" customFormat="1" ht="15" customHeight="1">
      <c r="B212" s="365"/>
      <c r="C212" s="299"/>
      <c r="D212" s="299"/>
      <c r="E212" s="299"/>
      <c r="F212" s="322" t="s">
        <v>1074</v>
      </c>
      <c r="G212" s="360"/>
      <c r="H212" s="351" t="s">
        <v>1236</v>
      </c>
      <c r="I212" s="351"/>
      <c r="J212" s="351"/>
      <c r="K212" s="366"/>
    </row>
    <row r="213" s="1" customFormat="1" ht="15" customHeight="1">
      <c r="B213" s="365"/>
      <c r="C213" s="299"/>
      <c r="D213" s="299"/>
      <c r="E213" s="299"/>
      <c r="F213" s="322"/>
      <c r="G213" s="360"/>
      <c r="H213" s="351"/>
      <c r="I213" s="351"/>
      <c r="J213" s="351"/>
      <c r="K213" s="366"/>
    </row>
    <row r="214" s="1" customFormat="1" ht="15" customHeight="1">
      <c r="B214" s="365"/>
      <c r="C214" s="299" t="s">
        <v>1198</v>
      </c>
      <c r="D214" s="299"/>
      <c r="E214" s="299"/>
      <c r="F214" s="322">
        <v>1</v>
      </c>
      <c r="G214" s="360"/>
      <c r="H214" s="351" t="s">
        <v>1237</v>
      </c>
      <c r="I214" s="351"/>
      <c r="J214" s="351"/>
      <c r="K214" s="366"/>
    </row>
    <row r="215" s="1" customFormat="1" ht="15" customHeight="1">
      <c r="B215" s="365"/>
      <c r="C215" s="299"/>
      <c r="D215" s="299"/>
      <c r="E215" s="299"/>
      <c r="F215" s="322">
        <v>2</v>
      </c>
      <c r="G215" s="360"/>
      <c r="H215" s="351" t="s">
        <v>1238</v>
      </c>
      <c r="I215" s="351"/>
      <c r="J215" s="351"/>
      <c r="K215" s="366"/>
    </row>
    <row r="216" s="1" customFormat="1" ht="15" customHeight="1">
      <c r="B216" s="365"/>
      <c r="C216" s="299"/>
      <c r="D216" s="299"/>
      <c r="E216" s="299"/>
      <c r="F216" s="322">
        <v>3</v>
      </c>
      <c r="G216" s="360"/>
      <c r="H216" s="351" t="s">
        <v>1239</v>
      </c>
      <c r="I216" s="351"/>
      <c r="J216" s="351"/>
      <c r="K216" s="366"/>
    </row>
    <row r="217" s="1" customFormat="1" ht="15" customHeight="1">
      <c r="B217" s="365"/>
      <c r="C217" s="299"/>
      <c r="D217" s="299"/>
      <c r="E217" s="299"/>
      <c r="F217" s="322">
        <v>4</v>
      </c>
      <c r="G217" s="360"/>
      <c r="H217" s="351" t="s">
        <v>1240</v>
      </c>
      <c r="I217" s="351"/>
      <c r="J217" s="351"/>
      <c r="K217" s="366"/>
    </row>
    <row r="218" s="1" customFormat="1" ht="12.75" customHeight="1">
      <c r="B218" s="367"/>
      <c r="C218" s="368"/>
      <c r="D218" s="368"/>
      <c r="E218" s="368"/>
      <c r="F218" s="368"/>
      <c r="G218" s="368"/>
      <c r="H218" s="368"/>
      <c r="I218" s="368"/>
      <c r="J218" s="368"/>
      <c r="K218" s="369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Vítězslav Hráček</dc:creator>
  <cp:lastModifiedBy>Vítězslav Hráček</cp:lastModifiedBy>
  <dcterms:created xsi:type="dcterms:W3CDTF">2023-03-29T08:43:46Z</dcterms:created>
  <dcterms:modified xsi:type="dcterms:W3CDTF">2023-03-29T08:43:55Z</dcterms:modified>
</cp:coreProperties>
</file>